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5521" windowWidth="15480" windowHeight="12660" tabRatio="921" activeTab="8"/>
  </bookViews>
  <sheets>
    <sheet name="Бег  ДЕВУШКИ" sheetId="1" r:id="rId1"/>
    <sheet name="Бег  ЮНОШИ" sheetId="2" r:id="rId2"/>
    <sheet name="СХ  ДЕВУШКИ" sheetId="3" r:id="rId3"/>
    <sheet name="СХ  ЮНОШИ" sheetId="4" r:id="rId4"/>
    <sheet name="КОМ Бег Пенза" sheetId="5" state="hidden" r:id="rId5"/>
    <sheet name="КОМ Бег Мордовия" sheetId="6" state="hidden" r:id="rId6"/>
    <sheet name="КОМ СХ Пенза" sheetId="7" state="hidden" r:id="rId7"/>
    <sheet name="КОМ СХ Мордовия" sheetId="8" state="hidden" r:id="rId8"/>
    <sheet name="ИТОГ Командная" sheetId="9" r:id="rId9"/>
  </sheets>
  <definedNames>
    <definedName name="Z_E10A33FB_B34C_4B0C_AC9D_B2208106D920_.wvu.Cols" localSheetId="0" hidden="1">'Бег  ДЕВУШКИ'!$E:$I,'Бег  ДЕВУШКИ'!$O:$S</definedName>
    <definedName name="Z_E10A33FB_B34C_4B0C_AC9D_B2208106D920_.wvu.Cols" localSheetId="1" hidden="1">'Бег  ЮНОШИ'!$J:$M,'Бег  ЮНОШИ'!$O:$S</definedName>
    <definedName name="Z_E10A33FB_B34C_4B0C_AC9D_B2208106D920_.wvu.Cols" localSheetId="2" hidden="1">'СХ  ДЕВУШКИ'!$D:$I,'СХ  ДЕВУШКИ'!$O:$S</definedName>
    <definedName name="Z_E10A33FB_B34C_4B0C_AC9D_B2208106D920_.wvu.Cols" localSheetId="3" hidden="1">'СХ  ЮНОШИ'!$J:$M,'СХ  ЮНОШИ'!$O:$S</definedName>
    <definedName name="Z_E10A33FB_B34C_4B0C_AC9D_B2208106D920_.wvu.PrintArea" localSheetId="0" hidden="1">'Бег  ДЕВУШКИ'!$A$1:$S$41</definedName>
    <definedName name="Z_E10A33FB_B34C_4B0C_AC9D_B2208106D920_.wvu.PrintArea" localSheetId="1" hidden="1">'Бег  ЮНОШИ'!$A$1:$S$58</definedName>
    <definedName name="Z_E10A33FB_B34C_4B0C_AC9D_B2208106D920_.wvu.PrintArea" localSheetId="8" hidden="1">'ИТОГ Командная'!$A$1:$G$27</definedName>
    <definedName name="Z_E10A33FB_B34C_4B0C_AC9D_B2208106D920_.wvu.PrintArea" localSheetId="5" hidden="1">'КОМ Бег Мордовия'!$A$1:$I$42</definedName>
    <definedName name="Z_E10A33FB_B34C_4B0C_AC9D_B2208106D920_.wvu.PrintArea" localSheetId="4" hidden="1">'КОМ Бег Пенза'!$A$1:$I$49</definedName>
    <definedName name="Z_E10A33FB_B34C_4B0C_AC9D_B2208106D920_.wvu.PrintArea" localSheetId="7" hidden="1">'КОМ СХ Мордовия'!$A$1:$I$44</definedName>
    <definedName name="Z_E10A33FB_B34C_4B0C_AC9D_B2208106D920_.wvu.PrintArea" localSheetId="6" hidden="1">'КОМ СХ Пенза'!$A$1:$I$28</definedName>
    <definedName name="Z_E10A33FB_B34C_4B0C_AC9D_B2208106D920_.wvu.PrintArea" localSheetId="2" hidden="1">'СХ  ДЕВУШКИ'!$A$1:$S$45</definedName>
    <definedName name="Z_E10A33FB_B34C_4B0C_AC9D_B2208106D920_.wvu.PrintArea" localSheetId="3" hidden="1">'СХ  ЮНОШИ'!$A$1:$S$35</definedName>
    <definedName name="_xlnm.Print_Area" localSheetId="0">'Бег  ДЕВУШКИ'!$A$1:$S$41</definedName>
    <definedName name="_xlnm.Print_Area" localSheetId="1">'Бег  ЮНОШИ'!$A$1:$S$66</definedName>
    <definedName name="_xlnm.Print_Area" localSheetId="8">'ИТОГ Командная'!$A$1:$G$27</definedName>
    <definedName name="_xlnm.Print_Area" localSheetId="5">'КОМ Бег Мордовия'!$A$1:$I$42</definedName>
    <definedName name="_xlnm.Print_Area" localSheetId="4">'КОМ Бег Пенза'!$A$1:$I$49</definedName>
    <definedName name="_xlnm.Print_Area" localSheetId="7">'КОМ СХ Мордовия'!$A$1:$I$44</definedName>
    <definedName name="_xlnm.Print_Area" localSheetId="6">'КОМ СХ Пенза'!$A$1:$I$28</definedName>
    <definedName name="_xlnm.Print_Area" localSheetId="2">'СХ  ДЕВУШКИ'!$A$1:$S$45</definedName>
    <definedName name="_xlnm.Print_Area" localSheetId="3">'СХ  ЮНОШИ'!$A$1:$S$43</definedName>
  </definedNames>
  <calcPr fullCalcOnLoad="1"/>
</workbook>
</file>

<file path=xl/sharedStrings.xml><?xml version="1.0" encoding="utf-8"?>
<sst xmlns="http://schemas.openxmlformats.org/spreadsheetml/2006/main" count="1322" uniqueCount="397">
  <si>
    <t>г. Пенза</t>
  </si>
  <si>
    <t>Место</t>
  </si>
  <si>
    <t>Ф.И. участника</t>
  </si>
  <si>
    <t>Дата рождения</t>
  </si>
  <si>
    <t>Организация</t>
  </si>
  <si>
    <t>Забеги</t>
  </si>
  <si>
    <t>Выполн.разряд</t>
  </si>
  <si>
    <t>Ф.И.О. тренера</t>
  </si>
  <si>
    <t>Результат</t>
  </si>
  <si>
    <t>Лучший результат</t>
  </si>
  <si>
    <t>Нагрд №</t>
  </si>
  <si>
    <t>КМС</t>
  </si>
  <si>
    <t>1ю</t>
  </si>
  <si>
    <t>2ю</t>
  </si>
  <si>
    <t>3ю</t>
  </si>
  <si>
    <t>б/р</t>
  </si>
  <si>
    <t>сек</t>
  </si>
  <si>
    <t>забеги
мин</t>
  </si>
  <si>
    <t>Федерация легкой атлетики Пензенской области</t>
  </si>
  <si>
    <t>л/а манеж УОР</t>
  </si>
  <si>
    <t>Бег 1500 м</t>
  </si>
  <si>
    <t>Министерство физической культуры и спорта Пензенской области</t>
  </si>
  <si>
    <t>КСДЮСШОР</t>
  </si>
  <si>
    <t>Бег 3000 м</t>
  </si>
  <si>
    <t>Спортивная ходьба 2000 м</t>
  </si>
  <si>
    <t>Спортивная ходьба 3000 м</t>
  </si>
  <si>
    <t>заходи
мин</t>
  </si>
  <si>
    <t>1500м</t>
  </si>
  <si>
    <t>3000м</t>
  </si>
  <si>
    <t>с/х 3000м</t>
  </si>
  <si>
    <t>Очки</t>
  </si>
  <si>
    <t>очки</t>
  </si>
  <si>
    <t>Платонова Анастасия</t>
  </si>
  <si>
    <t>Муромцева Наталья</t>
  </si>
  <si>
    <t>Лебедева Олеся</t>
  </si>
  <si>
    <t>Чиняева Ангелина</t>
  </si>
  <si>
    <t>Полшков С.С.</t>
  </si>
  <si>
    <t>СШОР по л/а, Темниковская ДЮСШ</t>
  </si>
  <si>
    <t>Максимкин Вячеслав</t>
  </si>
  <si>
    <t>Плешаков Николай</t>
  </si>
  <si>
    <t>Климкин С.М.</t>
  </si>
  <si>
    <t>Аверкин В.В., Головин В.И.</t>
  </si>
  <si>
    <t>СШОР по л/а, Лямбирская ДЮСШ</t>
  </si>
  <si>
    <t>СШОР по л/а, Дубенская ДЮСШ</t>
  </si>
  <si>
    <t>Забродина Валерия</t>
  </si>
  <si>
    <t>Голубечкова Дарья</t>
  </si>
  <si>
    <t>СШОР по л/а</t>
  </si>
  <si>
    <t>Русяйкина Л.Ф.</t>
  </si>
  <si>
    <t>Силифанов Максим</t>
  </si>
  <si>
    <t>Бусаров Амир</t>
  </si>
  <si>
    <t>Пьянзова Татьяна</t>
  </si>
  <si>
    <t>Захарова Алина</t>
  </si>
  <si>
    <t>Осипов Н.Ф.</t>
  </si>
  <si>
    <t>Бычков И.М.</t>
  </si>
  <si>
    <t>Кузьмина Г.А.</t>
  </si>
  <si>
    <t>Кулешова Виктория</t>
  </si>
  <si>
    <t>Веряскина Полина</t>
  </si>
  <si>
    <t>Кожевников Сергей</t>
  </si>
  <si>
    <t>Солдатов Владислав</t>
  </si>
  <si>
    <t>Скороходов Павел</t>
  </si>
  <si>
    <t>Марков Максим</t>
  </si>
  <si>
    <t>СШОР по л/а, Ардатовская ДЮСШ</t>
  </si>
  <si>
    <t>место</t>
  </si>
  <si>
    <t>Пензенская</t>
  </si>
  <si>
    <t>БЕГ</t>
  </si>
  <si>
    <t>ЗАЧЕТНЫЙ ЛИСТ КОМАНДЫ</t>
  </si>
  <si>
    <t>Индекс команды</t>
  </si>
  <si>
    <t>команда</t>
  </si>
  <si>
    <t>Вид</t>
  </si>
  <si>
    <t>м/ж</t>
  </si>
  <si>
    <t>Нагр.</t>
  </si>
  <si>
    <t>Фамилия</t>
  </si>
  <si>
    <t xml:space="preserve">  Очки</t>
  </si>
  <si>
    <t>№</t>
  </si>
  <si>
    <t>ж</t>
  </si>
  <si>
    <t>м</t>
  </si>
  <si>
    <t>сумма очков</t>
  </si>
  <si>
    <t>Спортивная ходьба</t>
  </si>
  <si>
    <t>г.Пенза</t>
  </si>
  <si>
    <t>Территория</t>
  </si>
  <si>
    <t>Пензенская область</t>
  </si>
  <si>
    <t>Республика Мордовия</t>
  </si>
  <si>
    <t xml:space="preserve">Главный судья соревнований              </t>
  </si>
  <si>
    <t xml:space="preserve">Главный секретарь соревнований </t>
  </si>
  <si>
    <t xml:space="preserve">Министерство физической культуры и спорта </t>
  </si>
  <si>
    <t>19 апреля 2017год</t>
  </si>
  <si>
    <t>ДЕВУШКИ 2002-2003г.р.</t>
  </si>
  <si>
    <t>ДЕВУШКИ 2000-2001г.р.</t>
  </si>
  <si>
    <t>ДЕВУШКИ 1999г.р. и старше</t>
  </si>
  <si>
    <t>19 апреля 2017г</t>
  </si>
  <si>
    <t>ЮНОШИ 2002-2003г.р.</t>
  </si>
  <si>
    <t>ЮНОШИ 2000-2001г.р.</t>
  </si>
  <si>
    <t>ЮНОШИ 1999г.р. и старше</t>
  </si>
  <si>
    <t>1999г.р. и старше</t>
  </si>
  <si>
    <t>2000-2001г.р.</t>
  </si>
  <si>
    <t>2002-2003г.р.</t>
  </si>
  <si>
    <t>Разряд</t>
  </si>
  <si>
    <t>Год рожд</t>
  </si>
  <si>
    <t>Р Е З У Л  Ь Т А Т 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командного первенства IX Матчевой встречи по легкой атлетике (бег, спортивная ходьба) между городами Поволжья</t>
  </si>
  <si>
    <t>Год рожд.</t>
  </si>
  <si>
    <t>Желтенкова Виолетта</t>
  </si>
  <si>
    <t>Селитра Дарья</t>
  </si>
  <si>
    <t>Куликов Глеб</t>
  </si>
  <si>
    <t>Грищенко Артем</t>
  </si>
  <si>
    <t>Булгин Александр</t>
  </si>
  <si>
    <t>Ст.Каменка</t>
  </si>
  <si>
    <t>Андреев В.В., Кузнецов В.Б.</t>
  </si>
  <si>
    <t>Андреев В.В.,Кузнецов В.Б.</t>
  </si>
  <si>
    <t>6</t>
  </si>
  <si>
    <t>Канакова Анастасия</t>
  </si>
  <si>
    <t>Явишева Диана</t>
  </si>
  <si>
    <t>Чичкина Наталья</t>
  </si>
  <si>
    <t>Басалаев Н.П.</t>
  </si>
  <si>
    <t>Забродин Р.А.</t>
  </si>
  <si>
    <t>Канакова Г.Н.</t>
  </si>
  <si>
    <t>Орлов Р.К. Наумкин Н.П.</t>
  </si>
  <si>
    <t>Спиридонов Александр</t>
  </si>
  <si>
    <t>Явкин Евгений</t>
  </si>
  <si>
    <t>Моисеев Александр</t>
  </si>
  <si>
    <t>Федин Даниил</t>
  </si>
  <si>
    <t xml:space="preserve">Макаров Сергей </t>
  </si>
  <si>
    <t>Атяшевская ДЮСШ</t>
  </si>
  <si>
    <t>«СШОР по л/а»</t>
  </si>
  <si>
    <t>«СШОР им. П.Г.Болотникова», Б.Березниковская ДЮСШ</t>
  </si>
  <si>
    <t>«СШОР по л/а»,Лямбирская ДЮСШ</t>
  </si>
  <si>
    <t>«СШОР по л/а», Рузаевская ДЮСШ</t>
  </si>
  <si>
    <t>Нижегородов Г.И.</t>
  </si>
  <si>
    <t>Канакова Г.Н</t>
  </si>
  <si>
    <t>Начаркины К.Н., В.В., Аверкин В.В.</t>
  </si>
  <si>
    <t>Гущина Дарья</t>
  </si>
  <si>
    <t>Оськина Маргарита</t>
  </si>
  <si>
    <t>Кармишина Ксения</t>
  </si>
  <si>
    <t>Ефремова Алена</t>
  </si>
  <si>
    <t>Ивлиева Ирина</t>
  </si>
  <si>
    <t>СШОР по л/а,Темниковская ДЮСШ</t>
  </si>
  <si>
    <t>СШОР по л/а, Рузаевская ДЮСШ</t>
  </si>
  <si>
    <t>СШОР по л/а,Атяшевская ДЮСШ</t>
  </si>
  <si>
    <t>СШОР по л/а, Кочкуровский р-н</t>
  </si>
  <si>
    <t>Письмаров Д.П.</t>
  </si>
  <si>
    <t>Поплавский Е.А.</t>
  </si>
  <si>
    <t>Канаева Н.Ю.</t>
  </si>
  <si>
    <t>Пронин Антон</t>
  </si>
  <si>
    <t>Ермаков Альберт</t>
  </si>
  <si>
    <t>Жидкин Алексей</t>
  </si>
  <si>
    <t>СШОР им П.Г.Болотникова</t>
  </si>
  <si>
    <t>СШОР им П.Г.Болотникова, Лямбирская ДЮСШ</t>
  </si>
  <si>
    <t>Юртаев А.А. Аверкин В.В.</t>
  </si>
  <si>
    <t>Нуштаев Е.А. Аверкин В.В.</t>
  </si>
  <si>
    <t>Янгляева Н.А. Аверкин В.В.</t>
  </si>
  <si>
    <t>Наумкин Н.П. Орлов Р.К. Аверкин В.В.</t>
  </si>
  <si>
    <t>Козлов Олег</t>
  </si>
  <si>
    <t>Жутин Евгений</t>
  </si>
  <si>
    <t>Пачин Олег</t>
  </si>
  <si>
    <t>Бисеров Данил</t>
  </si>
  <si>
    <t xml:space="preserve">Михайлусов Геннадий </t>
  </si>
  <si>
    <t>Смирнов Кирилл</t>
  </si>
  <si>
    <t>Смолькин Евгений</t>
  </si>
  <si>
    <t>СШОР по л/а,Лямбирская ДЮСШ</t>
  </si>
  <si>
    <t>Ромодановская ДЮСШ, СШОР им П.Г.Болотникова</t>
  </si>
  <si>
    <t>СШОР по л/а, Дубёнская ДЮСШ</t>
  </si>
  <si>
    <t>Ишуткин В.Д</t>
  </si>
  <si>
    <t>Полшков С.С</t>
  </si>
  <si>
    <t>Кузины Д.В, В.Ф.</t>
  </si>
  <si>
    <t>Косынкин С.А.</t>
  </si>
  <si>
    <t>Погарская О.П, Юртаев А.А.</t>
  </si>
  <si>
    <t>Аверкин В.В. Головин В.И.</t>
  </si>
  <si>
    <t>Комлева Юлия</t>
  </si>
  <si>
    <t>Марунина Людмила</t>
  </si>
  <si>
    <t>Ибаева  Зульфия</t>
  </si>
  <si>
    <t>Паксюткина Анастасия</t>
  </si>
  <si>
    <t>Кузины В.Ф.Д.В.</t>
  </si>
  <si>
    <t>Голиков А.В.</t>
  </si>
  <si>
    <t>Морозов С.И.</t>
  </si>
  <si>
    <t>Ратникова Н.Н. Саляева Т.Н</t>
  </si>
  <si>
    <t>СШОР по л/а,  Рузаевская ДЮСШ</t>
  </si>
  <si>
    <t>СШОР по л/а,Торбеевская ДЮСШ</t>
  </si>
  <si>
    <t>СШОР по л/а, Торбеевская ДЮСШ</t>
  </si>
  <si>
    <t>СШОР по л/а. Рузаевская ДЮСШ</t>
  </si>
  <si>
    <t>Коренева Диана</t>
  </si>
  <si>
    <t>Салехова Аэлита</t>
  </si>
  <si>
    <t>СШОР по л/а ,Рузаевская ДЮСШ</t>
  </si>
  <si>
    <t>Канаева Н,Ю.</t>
  </si>
  <si>
    <t>Канаева Н,Ю</t>
  </si>
  <si>
    <t>Ефремова Анита</t>
  </si>
  <si>
    <t>Куликова Елизавета</t>
  </si>
  <si>
    <t>Судапина Алсу</t>
  </si>
  <si>
    <t>Лепеленкова Анна</t>
  </si>
  <si>
    <t>Начаркины К.Н., В.В., О.К Потёмин В.П.</t>
  </si>
  <si>
    <t>Гринин Данила</t>
  </si>
  <si>
    <t>Евдокимов Михаил</t>
  </si>
  <si>
    <t>Ерусланкин Дмитрий</t>
  </si>
  <si>
    <t>СШОР по л/а ,Ардатовская ДЮСШ</t>
  </si>
  <si>
    <t>СШОР по л/а, ДЮСШ №1</t>
  </si>
  <si>
    <t>Начаркины К.Н., В.В., Потёмин В.П.</t>
  </si>
  <si>
    <t>Кузьмины А.В. Г.А., В.А.</t>
  </si>
  <si>
    <t>Осипов Н.Ф</t>
  </si>
  <si>
    <t>Тимкаев Роман</t>
  </si>
  <si>
    <t xml:space="preserve">Макушин Герман </t>
  </si>
  <si>
    <t>Максимов Николай</t>
  </si>
  <si>
    <t>Юртаев А.А., Станкина И.В.</t>
  </si>
  <si>
    <t>Кузьмин А.В.</t>
  </si>
  <si>
    <t>Пьянзин Максим</t>
  </si>
  <si>
    <t>Алипов Даниил</t>
  </si>
  <si>
    <t>Бурченков Артем</t>
  </si>
  <si>
    <t>Судапин Адель</t>
  </si>
  <si>
    <t>Ждакаев Евгений</t>
  </si>
  <si>
    <t>СШОР по л/а. ДЮСШ №1</t>
  </si>
  <si>
    <t>Фирстова Мария</t>
  </si>
  <si>
    <t>Нижнеломовская ДЮСШ</t>
  </si>
  <si>
    <t>Шевченко Анна</t>
  </si>
  <si>
    <t>Захарова Елена</t>
  </si>
  <si>
    <t>с.Оленевка</t>
  </si>
  <si>
    <t>Димаев Р.Р.</t>
  </si>
  <si>
    <t>Каримова Валерия</t>
  </si>
  <si>
    <t>Захаров Илья</t>
  </si>
  <si>
    <t>Новиков Алексей</t>
  </si>
  <si>
    <t>Дараев Владислав</t>
  </si>
  <si>
    <t>ДЮСШ Колышлейского р-на</t>
  </si>
  <si>
    <t>Спирягин М.Е.</t>
  </si>
  <si>
    <t>Костюшина Евгения</t>
  </si>
  <si>
    <t>Зайцева Екатерина</t>
  </si>
  <si>
    <t>Сексяева Маргарита</t>
  </si>
  <si>
    <t>ДЮСШ-6</t>
  </si>
  <si>
    <t>Любомиров И.С.</t>
  </si>
  <si>
    <t>Годяева Екатерина</t>
  </si>
  <si>
    <t>Логашова Екатерина</t>
  </si>
  <si>
    <t>133</t>
  </si>
  <si>
    <t>Семенова Любовь</t>
  </si>
  <si>
    <t>УОР</t>
  </si>
  <si>
    <t>Рузманова Карина</t>
  </si>
  <si>
    <t>Дудченко Д.А.,Кузнецов В.Б.</t>
  </si>
  <si>
    <t>Афанасьева Ольга</t>
  </si>
  <si>
    <t>Кузнецов В.Б.</t>
  </si>
  <si>
    <t>Смирнова Елена</t>
  </si>
  <si>
    <t>Улога М.В.,Кузнецов В.Б.</t>
  </si>
  <si>
    <t>Солодовников Олег</t>
  </si>
  <si>
    <t>Седов Илья</t>
  </si>
  <si>
    <t>Климцов Н.К.,Кузнецов В.Б.</t>
  </si>
  <si>
    <t>Пантелеев Андрей</t>
  </si>
  <si>
    <t>Куликов Ю.В.</t>
  </si>
  <si>
    <t>Першин Иван</t>
  </si>
  <si>
    <t>Ломакин Артем</t>
  </si>
  <si>
    <t>Красов Михаил</t>
  </si>
  <si>
    <t>СДЮСШОР Заречный</t>
  </si>
  <si>
    <t>Улога М.В.</t>
  </si>
  <si>
    <t>Акельев Артем</t>
  </si>
  <si>
    <t>Смердова Яна</t>
  </si>
  <si>
    <t>Воеводины Ю.С.,А.Н.</t>
  </si>
  <si>
    <t>Рязанова Лана</t>
  </si>
  <si>
    <t>Оводова Мария</t>
  </si>
  <si>
    <t>Костерина Алина</t>
  </si>
  <si>
    <t>Иванова Виктория</t>
  </si>
  <si>
    <t>Мерцалов Андрей</t>
  </si>
  <si>
    <t>Еналиев Фатих</t>
  </si>
  <si>
    <t>Карпаков Илья</t>
  </si>
  <si>
    <t>Зюзин Дмитрий</t>
  </si>
  <si>
    <t>Иваньшин Роман</t>
  </si>
  <si>
    <t>Латышев Данила</t>
  </si>
  <si>
    <t>Зеленская Карина</t>
  </si>
  <si>
    <t>ДЮСШ Башмаково</t>
  </si>
  <si>
    <t>Туманова С.Ю.</t>
  </si>
  <si>
    <t>Ильина Олеся</t>
  </si>
  <si>
    <t>Сухова В.И.</t>
  </si>
  <si>
    <t>Басова Вера</t>
  </si>
  <si>
    <t>Чернышев Кирилл</t>
  </si>
  <si>
    <t>Безиков М.В.</t>
  </si>
  <si>
    <t>Лонин Антон</t>
  </si>
  <si>
    <t>Буханец Антон</t>
  </si>
  <si>
    <t>Мамедов Руслан</t>
  </si>
  <si>
    <t>Иваньшин Сергей</t>
  </si>
  <si>
    <t>Локтионов Павел</t>
  </si>
  <si>
    <t>Блинов Алексей</t>
  </si>
  <si>
    <t>Молодцов А.С.</t>
  </si>
  <si>
    <t>Ванькова Мария</t>
  </si>
  <si>
    <t>Тюленевы С.В.</t>
  </si>
  <si>
    <t>Евсеева Карина</t>
  </si>
  <si>
    <t>Баландина Анастасия</t>
  </si>
  <si>
    <t>СШОР по л/а,Ардатовская ДЮСШ</t>
  </si>
  <si>
    <t>Кузьмины Г.А.,А.В.,В.А.</t>
  </si>
  <si>
    <t>Колчина Анастасия</t>
  </si>
  <si>
    <t>Касянина Алена</t>
  </si>
  <si>
    <t>Нирзаев Магамед</t>
  </si>
  <si>
    <t>СШОР по л/а. Ардатовская ДЮСШ</t>
  </si>
  <si>
    <t>А.Н.Воеводин</t>
  </si>
  <si>
    <t>Е.С.Виноградова</t>
  </si>
  <si>
    <t>СШОР по л/а, т Темниковский р-н</t>
  </si>
  <si>
    <t>СШОР по л/а,Б.Березниковский р-н</t>
  </si>
  <si>
    <t>Болховитин Александр</t>
  </si>
  <si>
    <t>Каташов С.Н.</t>
  </si>
  <si>
    <t>РЕЗУЛЬТАТЫ
IX Матчевой встречи по легкой атлетике (бег, спортивная ходьба) между городами Поволжья</t>
  </si>
  <si>
    <t>н/я</t>
  </si>
  <si>
    <t>19,4</t>
  </si>
  <si>
    <t>46,4</t>
  </si>
  <si>
    <t>47,4</t>
  </si>
  <si>
    <t>23,5</t>
  </si>
  <si>
    <t>24,1</t>
  </si>
  <si>
    <t>48,1</t>
  </si>
  <si>
    <t>36,4</t>
  </si>
  <si>
    <t>41,0</t>
  </si>
  <si>
    <t>Мордовия</t>
  </si>
  <si>
    <t>59,0</t>
  </si>
  <si>
    <t>32,2</t>
  </si>
  <si>
    <t>49,8</t>
  </si>
  <si>
    <t>50,2</t>
  </si>
  <si>
    <t>36,0</t>
  </si>
  <si>
    <t>00,0</t>
  </si>
  <si>
    <t>58,7</t>
  </si>
  <si>
    <t>05,3</t>
  </si>
  <si>
    <t>00,8</t>
  </si>
  <si>
    <t>17,6</t>
  </si>
  <si>
    <t>31,0</t>
  </si>
  <si>
    <t>50,9</t>
  </si>
  <si>
    <t>49,1</t>
  </si>
  <si>
    <t>05,0</t>
  </si>
  <si>
    <t>06,2</t>
  </si>
  <si>
    <t>14,1</t>
  </si>
  <si>
    <t>49,0</t>
  </si>
  <si>
    <t>сошел</t>
  </si>
  <si>
    <t>10,1</t>
  </si>
  <si>
    <t>28,2</t>
  </si>
  <si>
    <t>31,6</t>
  </si>
  <si>
    <t>33,5</t>
  </si>
  <si>
    <t>48,8</t>
  </si>
  <si>
    <t>51,7</t>
  </si>
  <si>
    <t>52,0</t>
  </si>
  <si>
    <t>10,2</t>
  </si>
  <si>
    <t>23,9</t>
  </si>
  <si>
    <t>34,4</t>
  </si>
  <si>
    <t>11,10</t>
  </si>
  <si>
    <t>37,3</t>
  </si>
  <si>
    <t>Манаев Евгений</t>
  </si>
  <si>
    <t>01,2</t>
  </si>
  <si>
    <t>35,2</t>
  </si>
  <si>
    <t>44,1</t>
  </si>
  <si>
    <t>06,0</t>
  </si>
  <si>
    <t>15,5</t>
  </si>
  <si>
    <t>37,1</t>
  </si>
  <si>
    <t>50,4</t>
  </si>
  <si>
    <t>17,8</t>
  </si>
  <si>
    <t>36,5</t>
  </si>
  <si>
    <t>сошла</t>
  </si>
  <si>
    <t>27,8</t>
  </si>
  <si>
    <t>12,8</t>
  </si>
  <si>
    <t>20,4</t>
  </si>
  <si>
    <t>56,2</t>
  </si>
  <si>
    <t>58,1</t>
  </si>
  <si>
    <t>58,5</t>
  </si>
  <si>
    <t>59,3</t>
  </si>
  <si>
    <t>15,8</t>
  </si>
  <si>
    <t>30,2</t>
  </si>
  <si>
    <t>38,3</t>
  </si>
  <si>
    <t>44,8</t>
  </si>
  <si>
    <t>18,1</t>
  </si>
  <si>
    <t>32,8</t>
  </si>
  <si>
    <t>25,1</t>
  </si>
  <si>
    <t>31,3</t>
  </si>
  <si>
    <t>36,7</t>
  </si>
  <si>
    <t>40,6</t>
  </si>
  <si>
    <t>43,7</t>
  </si>
  <si>
    <t>46,5</t>
  </si>
  <si>
    <t>47,1</t>
  </si>
  <si>
    <t>50,5</t>
  </si>
  <si>
    <t>53,6</t>
  </si>
  <si>
    <t>57,7</t>
  </si>
  <si>
    <t>00,5</t>
  </si>
  <si>
    <t>16,0</t>
  </si>
  <si>
    <t>22,6</t>
  </si>
  <si>
    <t>58,2</t>
  </si>
  <si>
    <t>04,0</t>
  </si>
  <si>
    <t>11,8</t>
  </si>
  <si>
    <t>15,9</t>
  </si>
  <si>
    <t>21,2</t>
  </si>
  <si>
    <t>25,9</t>
  </si>
  <si>
    <t>38,5</t>
  </si>
  <si>
    <t>РЕЗУЛЬТАТЫ
IX  Матчевой встречи по легкой атлетике (бег, спортивная ходьба) между городами Поволжья</t>
  </si>
  <si>
    <t>Главный судья соревнований, судья 1 кат.</t>
  </si>
  <si>
    <t>Главный секретарь соревнований, судья 1 кат</t>
  </si>
  <si>
    <t>52,8</t>
  </si>
  <si>
    <t>07,7</t>
  </si>
  <si>
    <t>20,2</t>
  </si>
  <si>
    <t>32,9</t>
  </si>
  <si>
    <t>57,4</t>
  </si>
  <si>
    <t>31,2</t>
  </si>
  <si>
    <t>52,2</t>
  </si>
  <si>
    <t>55,5</t>
  </si>
  <si>
    <t>12,3</t>
  </si>
  <si>
    <t>27,7</t>
  </si>
  <si>
    <t>56,8</t>
  </si>
  <si>
    <t>05,6</t>
  </si>
  <si>
    <t>06,5</t>
  </si>
  <si>
    <t>18,7</t>
  </si>
  <si>
    <t>12,5</t>
  </si>
  <si>
    <t>41,7</t>
  </si>
  <si>
    <t>снят</t>
  </si>
  <si>
    <t>Бесчастнова Л.Н.</t>
  </si>
  <si>
    <t>дискв.</t>
  </si>
  <si>
    <t>Ратникова Н.Н. Саляева Т.Н.,Кузьмин А.В.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</si>
</sst>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mm:ss.0;@"/>
    <numFmt numFmtId="167" formatCode="h:mm:ss;@"/>
    <numFmt numFmtId="168" formatCode="0.0"/>
    <numFmt numFmtId="169" formatCode="0.000"/>
    <numFmt numFmtId="170" formatCode="[$-409]dd/mm/yy\ h:mm\ AM/PM;@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6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16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center" wrapText="1"/>
    </xf>
    <xf numFmtId="0" fontId="9" fillId="0" borderId="0" xfId="0" applyNumberFormat="1" applyFont="1" applyBorder="1" applyAlignment="1">
      <alignment horizontal="right" vertical="top"/>
    </xf>
    <xf numFmtId="2" fontId="9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6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 wrapText="1"/>
    </xf>
    <xf numFmtId="0" fontId="3" fillId="0" borderId="0" xfId="0" applyNumberFormat="1" applyFont="1" applyAlignment="1">
      <alignment horizontal="right" vertical="top"/>
    </xf>
    <xf numFmtId="2" fontId="3" fillId="0" borderId="0" xfId="0" applyNumberFormat="1" applyFont="1" applyAlignment="1">
      <alignment horizontal="left" vertical="top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1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 vertical="top" wrapText="1"/>
    </xf>
    <xf numFmtId="0" fontId="14" fillId="33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vertical="top"/>
    </xf>
    <xf numFmtId="0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 vertical="top"/>
    </xf>
    <xf numFmtId="49" fontId="9" fillId="0" borderId="0" xfId="0" applyNumberFormat="1" applyFont="1" applyBorder="1" applyAlignment="1">
      <alignment horizontal="right" vertical="top"/>
    </xf>
    <xf numFmtId="1" fontId="9" fillId="0" borderId="0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top"/>
    </xf>
    <xf numFmtId="168" fontId="7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0" fontId="58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left" vertical="top" wrapText="1"/>
    </xf>
    <xf numFmtId="0" fontId="59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11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2" fillId="0" borderId="12" xfId="0" applyFont="1" applyBorder="1" applyAlignment="1">
      <alignment horizontal="center" wrapText="1"/>
    </xf>
    <xf numFmtId="0" fontId="62" fillId="0" borderId="11" xfId="0" applyFont="1" applyBorder="1" applyAlignment="1">
      <alignment horizontal="center" wrapText="1"/>
    </xf>
    <xf numFmtId="0" fontId="62" fillId="0" borderId="10" xfId="0" applyFont="1" applyBorder="1" applyAlignment="1">
      <alignment vertical="top" wrapText="1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49" fontId="11" fillId="0" borderId="10" xfId="0" applyNumberFormat="1" applyFont="1" applyBorder="1" applyAlignment="1" applyProtection="1">
      <alignment horizontal="center" vertical="top"/>
      <protection hidden="1"/>
    </xf>
    <xf numFmtId="49" fontId="11" fillId="0" borderId="10" xfId="0" applyNumberFormat="1" applyFont="1" applyBorder="1" applyAlignment="1" applyProtection="1">
      <alignment horizontal="left" vertical="top" wrapText="1"/>
      <protection hidden="1"/>
    </xf>
    <xf numFmtId="0" fontId="11" fillId="0" borderId="10" xfId="0" applyFont="1" applyBorder="1" applyAlignment="1">
      <alignment horizontal="center" vertical="top"/>
    </xf>
    <xf numFmtId="0" fontId="62" fillId="0" borderId="10" xfId="0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Alignment="1">
      <alignment horizontal="center"/>
    </xf>
    <xf numFmtId="0" fontId="6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3" fillId="0" borderId="0" xfId="0" applyFont="1" applyAlignment="1">
      <alignment horizontal="center"/>
    </xf>
    <xf numFmtId="0" fontId="62" fillId="0" borderId="0" xfId="0" applyFont="1" applyBorder="1" applyAlignment="1">
      <alignment/>
    </xf>
    <xf numFmtId="0" fontId="60" fillId="0" borderId="11" xfId="0" applyFont="1" applyBorder="1" applyAlignment="1">
      <alignment vertical="top" wrapText="1"/>
    </xf>
    <xf numFmtId="0" fontId="60" fillId="0" borderId="10" xfId="0" applyFont="1" applyBorder="1" applyAlignment="1">
      <alignment vertical="top" wrapText="1"/>
    </xf>
    <xf numFmtId="0" fontId="62" fillId="0" borderId="0" xfId="0" applyFont="1" applyAlignment="1">
      <alignment horizontal="center"/>
    </xf>
    <xf numFmtId="0" fontId="64" fillId="0" borderId="0" xfId="0" applyFont="1" applyAlignment="1">
      <alignment horizontal="center" wrapText="1"/>
    </xf>
    <xf numFmtId="0" fontId="64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0" fontId="60" fillId="0" borderId="10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3" fillId="0" borderId="0" xfId="0" applyFont="1" applyAlignment="1">
      <alignment horizontal="right"/>
    </xf>
    <xf numFmtId="0" fontId="62" fillId="0" borderId="0" xfId="0" applyFont="1" applyBorder="1" applyAlignment="1">
      <alignment horizontal="center"/>
    </xf>
    <xf numFmtId="0" fontId="62" fillId="0" borderId="0" xfId="0" applyFont="1" applyAlignment="1">
      <alignment/>
    </xf>
    <xf numFmtId="0" fontId="3" fillId="0" borderId="0" xfId="0" applyFont="1" applyAlignment="1">
      <alignment wrapText="1"/>
    </xf>
    <xf numFmtId="0" fontId="61" fillId="0" borderId="0" xfId="0" applyFont="1" applyAlignment="1">
      <alignment/>
    </xf>
    <xf numFmtId="0" fontId="61" fillId="0" borderId="0" xfId="0" applyFont="1" applyAlignment="1">
      <alignment wrapText="1"/>
    </xf>
    <xf numFmtId="0" fontId="62" fillId="0" borderId="12" xfId="0" applyFont="1" applyBorder="1" applyAlignment="1">
      <alignment horizontal="center" wrapText="1"/>
    </xf>
    <xf numFmtId="0" fontId="62" fillId="0" borderId="11" xfId="0" applyFont="1" applyBorder="1" applyAlignment="1">
      <alignment horizontal="center" wrapText="1"/>
    </xf>
    <xf numFmtId="0" fontId="60" fillId="0" borderId="0" xfId="0" applyFont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34" borderId="10" xfId="0" applyFont="1" applyFill="1" applyBorder="1" applyAlignment="1">
      <alignment horizontal="center" vertical="top" wrapText="1"/>
    </xf>
    <xf numFmtId="0" fontId="62" fillId="8" borderId="10" xfId="0" applyFont="1" applyFill="1" applyBorder="1" applyAlignment="1">
      <alignment horizontal="center" vertical="top" wrapText="1"/>
    </xf>
    <xf numFmtId="0" fontId="0" fillId="0" borderId="0" xfId="0" applyNumberFormat="1" applyAlignment="1">
      <alignment/>
    </xf>
    <xf numFmtId="0" fontId="60" fillId="0" borderId="0" xfId="0" applyNumberFormat="1" applyFont="1" applyAlignment="1">
      <alignment horizontal="center"/>
    </xf>
    <xf numFmtId="0" fontId="1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63" fillId="0" borderId="0" xfId="0" applyNumberFormat="1" applyFont="1" applyAlignment="1">
      <alignment/>
    </xf>
    <xf numFmtId="0" fontId="16" fillId="35" borderId="11" xfId="0" applyNumberFormat="1" applyFont="1" applyFill="1" applyBorder="1" applyAlignment="1">
      <alignment horizontal="center"/>
    </xf>
    <xf numFmtId="0" fontId="62" fillId="36" borderId="10" xfId="0" applyFont="1" applyFill="1" applyBorder="1" applyAlignment="1">
      <alignment horizontal="center" vertical="top" wrapText="1"/>
    </xf>
    <xf numFmtId="0" fontId="16" fillId="35" borderId="11" xfId="0" applyNumberFormat="1" applyFont="1" applyFill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/>
    </xf>
    <xf numFmtId="0" fontId="66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/>
    </xf>
    <xf numFmtId="49" fontId="11" fillId="0" borderId="13" xfId="0" applyNumberFormat="1" applyFont="1" applyBorder="1" applyAlignment="1" applyProtection="1">
      <alignment horizontal="center" vertical="top"/>
      <protection hidden="1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7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right" vertical="center" wrapText="1"/>
    </xf>
    <xf numFmtId="2" fontId="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9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2" fontId="3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right" vertical="center" wrapText="1"/>
    </xf>
    <xf numFmtId="1" fontId="9" fillId="0" borderId="0" xfId="0" applyNumberFormat="1" applyFont="1" applyBorder="1" applyAlignment="1">
      <alignment horizontal="left" vertical="center" wrapText="1"/>
    </xf>
    <xf numFmtId="2" fontId="9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11" fillId="0" borderId="11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37" borderId="0" xfId="0" applyNumberFormat="1" applyFont="1" applyFill="1" applyBorder="1" applyAlignment="1">
      <alignment vertical="center" wrapText="1"/>
    </xf>
    <xf numFmtId="49" fontId="3" fillId="37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3" fillId="37" borderId="0" xfId="0" applyNumberFormat="1" applyFont="1" applyFill="1" applyBorder="1" applyAlignment="1">
      <alignment vertical="top"/>
    </xf>
    <xf numFmtId="49" fontId="3" fillId="37" borderId="0" xfId="0" applyNumberFormat="1" applyFont="1" applyFill="1" applyBorder="1" applyAlignment="1">
      <alignment vertical="top"/>
    </xf>
    <xf numFmtId="0" fontId="3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vertical="top" wrapText="1"/>
    </xf>
    <xf numFmtId="0" fontId="5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11" fillId="38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33" borderId="12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justify" vertical="center" wrapText="1"/>
    </xf>
    <xf numFmtId="49" fontId="11" fillId="0" borderId="0" xfId="0" applyNumberFormat="1" applyFont="1" applyBorder="1" applyAlignment="1" applyProtection="1">
      <alignment horizontal="center" vertical="top" wrapText="1"/>
      <protection hidden="1"/>
    </xf>
    <xf numFmtId="0" fontId="9" fillId="0" borderId="0" xfId="0" applyNumberFormat="1" applyFont="1" applyBorder="1" applyAlignment="1">
      <alignment horizontal="center" vertical="center" wrapText="1"/>
    </xf>
    <xf numFmtId="0" fontId="9" fillId="37" borderId="0" xfId="0" applyNumberFormat="1" applyFont="1" applyFill="1" applyBorder="1" applyAlignment="1">
      <alignment vertical="center" wrapText="1"/>
    </xf>
    <xf numFmtId="49" fontId="9" fillId="37" borderId="0" xfId="0" applyNumberFormat="1" applyFont="1" applyFill="1" applyBorder="1" applyAlignment="1">
      <alignment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0" fontId="63" fillId="0" borderId="0" xfId="0" applyFont="1" applyFill="1" applyAlignment="1">
      <alignment horizontal="center"/>
    </xf>
    <xf numFmtId="0" fontId="11" fillId="0" borderId="13" xfId="0" applyFont="1" applyBorder="1" applyAlignment="1">
      <alignment vertical="top" wrapText="1"/>
    </xf>
    <xf numFmtId="0" fontId="15" fillId="33" borderId="12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right" vertical="top"/>
    </xf>
    <xf numFmtId="2" fontId="3" fillId="0" borderId="0" xfId="0" applyNumberFormat="1" applyFont="1" applyBorder="1" applyAlignment="1">
      <alignment horizontal="left" vertical="top"/>
    </xf>
    <xf numFmtId="0" fontId="15" fillId="3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left" vertical="top" wrapText="1"/>
    </xf>
    <xf numFmtId="0" fontId="67" fillId="0" borderId="0" xfId="0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left" vertical="top" wrapText="1"/>
    </xf>
    <xf numFmtId="0" fontId="9" fillId="37" borderId="0" xfId="0" applyNumberFormat="1" applyFont="1" applyFill="1" applyBorder="1" applyAlignment="1">
      <alignment vertical="top"/>
    </xf>
    <xf numFmtId="49" fontId="9" fillId="37" borderId="0" xfId="0" applyNumberFormat="1" applyFont="1" applyFill="1" applyBorder="1" applyAlignment="1">
      <alignment vertical="top"/>
    </xf>
    <xf numFmtId="0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justify" vertical="top" wrapText="1"/>
    </xf>
    <xf numFmtId="0" fontId="67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49" fontId="9" fillId="0" borderId="0" xfId="0" applyNumberFormat="1" applyFont="1" applyBorder="1" applyAlignment="1" applyProtection="1">
      <alignment horizontal="center" vertical="top"/>
      <protection hidden="1"/>
    </xf>
    <xf numFmtId="49" fontId="9" fillId="0" borderId="0" xfId="0" applyNumberFormat="1" applyFont="1" applyBorder="1" applyAlignment="1" applyProtection="1">
      <alignment horizontal="left" vertical="top" wrapText="1"/>
      <protection hidden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3" fillId="0" borderId="11" xfId="0" applyFont="1" applyBorder="1" applyAlignment="1">
      <alignment vertical="top"/>
    </xf>
    <xf numFmtId="168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8" fontId="7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6" fillId="33" borderId="15" xfId="0" applyFont="1" applyFill="1" applyBorder="1" applyAlignment="1">
      <alignment horizontal="center" vertical="center"/>
    </xf>
    <xf numFmtId="0" fontId="61" fillId="0" borderId="0" xfId="0" applyFont="1" applyAlignment="1">
      <alignment horizontal="right"/>
    </xf>
    <xf numFmtId="0" fontId="62" fillId="0" borderId="12" xfId="0" applyFont="1" applyBorder="1" applyAlignment="1">
      <alignment horizontal="center" wrapText="1"/>
    </xf>
    <xf numFmtId="0" fontId="62" fillId="0" borderId="11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60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2" fillId="0" borderId="12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top" wrapText="1"/>
    </xf>
    <xf numFmtId="0" fontId="60" fillId="0" borderId="17" xfId="0" applyFont="1" applyBorder="1" applyAlignment="1">
      <alignment horizontal="center"/>
    </xf>
    <xf numFmtId="0" fontId="68" fillId="0" borderId="17" xfId="0" applyFont="1" applyBorder="1" applyAlignment="1">
      <alignment horizontal="center"/>
    </xf>
    <xf numFmtId="0" fontId="62" fillId="0" borderId="12" xfId="0" applyNumberFormat="1" applyFont="1" applyBorder="1" applyAlignment="1">
      <alignment horizontal="center" wrapText="1"/>
    </xf>
    <xf numFmtId="0" fontId="62" fillId="0" borderId="11" xfId="0" applyNumberFormat="1" applyFont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62" fillId="0" borderId="12" xfId="0" applyFont="1" applyFill="1" applyBorder="1" applyAlignment="1">
      <alignment horizontal="center" wrapText="1"/>
    </xf>
    <xf numFmtId="0" fontId="62" fillId="0" borderId="11" xfId="0" applyFont="1" applyFill="1" applyBorder="1" applyAlignment="1">
      <alignment horizontal="center" wrapText="1"/>
    </xf>
    <xf numFmtId="0" fontId="61" fillId="0" borderId="0" xfId="0" applyFont="1" applyAlignment="1">
      <alignment horizontal="center"/>
    </xf>
    <xf numFmtId="0" fontId="62" fillId="0" borderId="0" xfId="0" applyFont="1" applyAlignment="1">
      <alignment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center" wrapText="1"/>
    </xf>
    <xf numFmtId="0" fontId="65" fillId="0" borderId="0" xfId="0" applyFont="1" applyAlignment="1">
      <alignment horizontal="center"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DM42"/>
  <sheetViews>
    <sheetView view="pageBreakPreview" zoomScaleSheetLayoutView="100" zoomScalePageLayoutView="0" workbookViewId="0" topLeftCell="A1">
      <selection activeCell="T1" sqref="T1:AT16384"/>
    </sheetView>
  </sheetViews>
  <sheetFormatPr defaultColWidth="9.00390625" defaultRowHeight="12.75"/>
  <cols>
    <col min="1" max="1" width="6.75390625" style="62" customWidth="1"/>
    <col min="2" max="2" width="5.75390625" style="62" customWidth="1"/>
    <col min="3" max="3" width="24.375" style="137" customWidth="1"/>
    <col min="4" max="4" width="7.75390625" style="157" customWidth="1"/>
    <col min="5" max="5" width="13.75390625" style="184" customWidth="1"/>
    <col min="6" max="6" width="30.00390625" style="63" customWidth="1"/>
    <col min="7" max="7" width="7.75390625" style="62" customWidth="1"/>
    <col min="8" max="8" width="7.125" style="62" customWidth="1"/>
    <col min="9" max="9" width="5.125" style="62" customWidth="1"/>
    <col min="10" max="13" width="6.25390625" style="62" hidden="1" customWidth="1"/>
    <col min="14" max="14" width="39.75390625" style="137" customWidth="1"/>
    <col min="15" max="15" width="4.125" style="62" hidden="1" customWidth="1"/>
    <col min="16" max="17" width="4.125" style="137" hidden="1" customWidth="1"/>
    <col min="18" max="18" width="6.125" style="137" hidden="1" customWidth="1"/>
    <col min="19" max="19" width="4.375" style="137" hidden="1" customWidth="1"/>
    <col min="20" max="20" width="5.375" style="137" hidden="1" customWidth="1"/>
    <col min="21" max="27" width="4.625" style="137" hidden="1" customWidth="1"/>
    <col min="28" max="28" width="3.375" style="137" hidden="1" customWidth="1"/>
    <col min="29" max="36" width="5.625" style="137" hidden="1" customWidth="1"/>
    <col min="37" max="46" width="3.375" style="137" hidden="1" customWidth="1"/>
    <col min="47" max="106" width="3.375" style="137" customWidth="1"/>
    <col min="107" max="16384" width="9.125" style="137" customWidth="1"/>
  </cols>
  <sheetData>
    <row r="1" spans="1:46" ht="14.25" customHeight="1">
      <c r="A1" s="250" t="s">
        <v>21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135" t="s">
        <v>11</v>
      </c>
      <c r="U1" s="135">
        <v>1</v>
      </c>
      <c r="V1" s="135">
        <v>2</v>
      </c>
      <c r="W1" s="136">
        <v>3</v>
      </c>
      <c r="X1" s="135" t="s">
        <v>12</v>
      </c>
      <c r="Y1" s="135" t="s">
        <v>13</v>
      </c>
      <c r="Z1" s="135" t="s">
        <v>14</v>
      </c>
      <c r="AA1" s="135" t="s">
        <v>15</v>
      </c>
      <c r="AC1" s="135" t="s">
        <v>11</v>
      </c>
      <c r="AD1" s="135">
        <v>1</v>
      </c>
      <c r="AE1" s="135">
        <v>2</v>
      </c>
      <c r="AF1" s="136">
        <v>3</v>
      </c>
      <c r="AG1" s="135" t="s">
        <v>12</v>
      </c>
      <c r="AH1" s="135" t="s">
        <v>13</v>
      </c>
      <c r="AI1" s="135" t="s">
        <v>14</v>
      </c>
      <c r="AJ1" s="135" t="s">
        <v>15</v>
      </c>
      <c r="AK1" s="62"/>
      <c r="AL1" s="73">
        <v>1</v>
      </c>
      <c r="AM1" s="138">
        <v>2</v>
      </c>
      <c r="AN1" s="73">
        <v>3</v>
      </c>
      <c r="AO1" s="73">
        <v>4</v>
      </c>
      <c r="AP1" s="138">
        <v>5</v>
      </c>
      <c r="AQ1" s="73">
        <v>6</v>
      </c>
      <c r="AR1" s="139">
        <v>7</v>
      </c>
      <c r="AS1" s="139">
        <v>8</v>
      </c>
      <c r="AT1" s="139">
        <v>9</v>
      </c>
    </row>
    <row r="2" spans="1:46" ht="17.25" customHeight="1">
      <c r="A2" s="250" t="s">
        <v>18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140">
        <v>204</v>
      </c>
      <c r="U2" s="140">
        <v>438.1</v>
      </c>
      <c r="V2" s="140">
        <v>459.1</v>
      </c>
      <c r="W2" s="140">
        <v>521.1</v>
      </c>
      <c r="X2" s="140">
        <v>547.1</v>
      </c>
      <c r="Y2" s="140">
        <v>618.1</v>
      </c>
      <c r="Z2" s="140">
        <v>652.1</v>
      </c>
      <c r="AA2" s="140">
        <v>732.1</v>
      </c>
      <c r="AC2" s="140">
        <v>204</v>
      </c>
      <c r="AD2" s="140">
        <v>1000.1</v>
      </c>
      <c r="AE2" s="140">
        <v>1047.1</v>
      </c>
      <c r="AF2" s="140">
        <v>1142.1</v>
      </c>
      <c r="AG2" s="140">
        <v>1247.1</v>
      </c>
      <c r="AH2" s="140">
        <v>1352.1</v>
      </c>
      <c r="AI2" s="140">
        <v>1457.1</v>
      </c>
      <c r="AJ2" s="140">
        <v>1612.1</v>
      </c>
      <c r="AK2" s="62"/>
      <c r="AL2" s="73">
        <v>9</v>
      </c>
      <c r="AM2" s="138">
        <v>7</v>
      </c>
      <c r="AN2" s="73">
        <v>6</v>
      </c>
      <c r="AO2" s="74">
        <v>5</v>
      </c>
      <c r="AP2" s="73">
        <v>4</v>
      </c>
      <c r="AQ2" s="73">
        <v>3</v>
      </c>
      <c r="AR2" s="139">
        <v>2</v>
      </c>
      <c r="AS2" s="139">
        <v>1</v>
      </c>
      <c r="AT2" s="139">
        <v>0</v>
      </c>
    </row>
    <row r="3" spans="1:46" ht="7.5" customHeight="1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48" t="s">
        <v>27</v>
      </c>
      <c r="U3" s="248"/>
      <c r="V3" s="248"/>
      <c r="W3" s="248"/>
      <c r="X3" s="248"/>
      <c r="Y3" s="248"/>
      <c r="Z3" s="248"/>
      <c r="AA3" s="248"/>
      <c r="AC3" s="248" t="s">
        <v>28</v>
      </c>
      <c r="AD3" s="248"/>
      <c r="AE3" s="248"/>
      <c r="AF3" s="248"/>
      <c r="AG3" s="248"/>
      <c r="AH3" s="248"/>
      <c r="AI3" s="248"/>
      <c r="AJ3" s="248"/>
      <c r="AL3" s="249" t="s">
        <v>31</v>
      </c>
      <c r="AM3" s="249"/>
      <c r="AN3" s="249"/>
      <c r="AO3" s="249"/>
      <c r="AP3" s="249"/>
      <c r="AQ3" s="249"/>
      <c r="AR3" s="249"/>
      <c r="AS3" s="249"/>
      <c r="AT3" s="249"/>
    </row>
    <row r="4" spans="1:117" ht="33" customHeight="1">
      <c r="A4" s="256" t="s">
        <v>289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Z4" s="62"/>
      <c r="AA4" s="141"/>
      <c r="AB4" s="62"/>
      <c r="AI4" s="62"/>
      <c r="AJ4" s="141"/>
      <c r="AK4" s="62"/>
      <c r="AL4" s="141"/>
      <c r="AM4" s="62"/>
      <c r="AN4" s="62"/>
      <c r="AO4" s="141"/>
      <c r="AP4" s="62"/>
      <c r="AQ4" s="62"/>
      <c r="AR4" s="141"/>
      <c r="AS4" s="62"/>
      <c r="AT4" s="62"/>
      <c r="AU4" s="141"/>
      <c r="AV4" s="62"/>
      <c r="AW4" s="62"/>
      <c r="AX4" s="141"/>
      <c r="AY4" s="62"/>
      <c r="AZ4" s="62"/>
      <c r="BA4" s="141"/>
      <c r="BB4" s="62"/>
      <c r="BC4" s="62"/>
      <c r="BD4" s="141"/>
      <c r="BE4" s="62"/>
      <c r="BF4" s="62"/>
      <c r="BG4" s="141"/>
      <c r="BH4" s="62"/>
      <c r="BI4" s="62"/>
      <c r="BJ4" s="141"/>
      <c r="BK4" s="62"/>
      <c r="BL4" s="62"/>
      <c r="BM4" s="141"/>
      <c r="BN4" s="62"/>
      <c r="BO4" s="62"/>
      <c r="BP4" s="141"/>
      <c r="BQ4" s="62"/>
      <c r="BR4" s="62"/>
      <c r="BS4" s="141"/>
      <c r="BT4" s="62"/>
      <c r="BU4" s="62"/>
      <c r="BV4" s="141"/>
      <c r="BW4" s="62"/>
      <c r="BX4" s="62"/>
      <c r="BY4" s="141"/>
      <c r="BZ4" s="62"/>
      <c r="CA4" s="62"/>
      <c r="CB4" s="141"/>
      <c r="CC4" s="62"/>
      <c r="CD4" s="62"/>
      <c r="CE4" s="141"/>
      <c r="CF4" s="62"/>
      <c r="CG4" s="62"/>
      <c r="CH4" s="141"/>
      <c r="CI4" s="62"/>
      <c r="CJ4" s="62"/>
      <c r="CK4" s="141"/>
      <c r="CL4" s="62"/>
      <c r="CM4" s="62"/>
      <c r="CN4" s="141"/>
      <c r="CO4" s="62"/>
      <c r="CP4" s="62"/>
      <c r="CQ4" s="141"/>
      <c r="CR4" s="62"/>
      <c r="CS4" s="62"/>
      <c r="CT4" s="141"/>
      <c r="CU4" s="62"/>
      <c r="CV4" s="62"/>
      <c r="CW4" s="141"/>
      <c r="CX4" s="62"/>
      <c r="CY4" s="62"/>
      <c r="CZ4" s="141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</row>
    <row r="5" spans="3:31" ht="15.75" customHeight="1">
      <c r="C5" s="63" t="s">
        <v>0</v>
      </c>
      <c r="D5" s="255" t="s">
        <v>19</v>
      </c>
      <c r="E5" s="255"/>
      <c r="F5" s="255"/>
      <c r="G5" s="255"/>
      <c r="H5" s="255"/>
      <c r="I5" s="255"/>
      <c r="J5" s="255"/>
      <c r="K5" s="255"/>
      <c r="L5" s="255"/>
      <c r="M5" s="255"/>
      <c r="N5" s="255" t="s">
        <v>85</v>
      </c>
      <c r="O5" s="255"/>
      <c r="P5" s="255"/>
      <c r="Q5" s="255"/>
      <c r="R5" s="255"/>
      <c r="S5" s="255"/>
      <c r="U5" s="142"/>
      <c r="V5" s="63"/>
      <c r="AD5" s="142"/>
      <c r="AE5" s="63"/>
    </row>
    <row r="6" spans="3:31" ht="9" customHeight="1">
      <c r="C6" s="63"/>
      <c r="D6" s="65"/>
      <c r="E6" s="183"/>
      <c r="F6" s="64"/>
      <c r="G6" s="64"/>
      <c r="H6" s="64"/>
      <c r="I6" s="64"/>
      <c r="J6" s="64"/>
      <c r="K6" s="64"/>
      <c r="L6" s="64"/>
      <c r="M6" s="64"/>
      <c r="N6" s="66"/>
      <c r="O6" s="64"/>
      <c r="P6" s="64"/>
      <c r="Q6" s="64"/>
      <c r="R6" s="64"/>
      <c r="S6" s="64"/>
      <c r="U6" s="142"/>
      <c r="V6" s="63"/>
      <c r="AD6" s="142"/>
      <c r="AE6" s="63"/>
    </row>
    <row r="7" spans="1:31" ht="15.75" customHeight="1">
      <c r="A7" s="250" t="s">
        <v>88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U7" s="142"/>
      <c r="V7" s="63"/>
      <c r="AD7" s="142"/>
      <c r="AE7" s="63"/>
    </row>
    <row r="8" spans="1:31" ht="15.75" customHeight="1">
      <c r="A8" s="250" t="s">
        <v>23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U8" s="143"/>
      <c r="V8" s="144"/>
      <c r="AD8" s="143"/>
      <c r="AE8" s="144"/>
    </row>
    <row r="9" spans="1:33" s="147" customFormat="1" ht="21.75" customHeight="1">
      <c r="A9" s="14" t="s">
        <v>1</v>
      </c>
      <c r="B9" s="14" t="s">
        <v>10</v>
      </c>
      <c r="C9" s="14" t="s">
        <v>2</v>
      </c>
      <c r="D9" s="36" t="s">
        <v>3</v>
      </c>
      <c r="E9" s="36" t="s">
        <v>79</v>
      </c>
      <c r="F9" s="14" t="s">
        <v>4</v>
      </c>
      <c r="G9" s="14" t="s">
        <v>5</v>
      </c>
      <c r="H9" s="14" t="s">
        <v>6</v>
      </c>
      <c r="I9" s="14" t="s">
        <v>30</v>
      </c>
      <c r="J9" s="14" t="s">
        <v>17</v>
      </c>
      <c r="K9" s="14" t="s">
        <v>16</v>
      </c>
      <c r="L9" s="14"/>
      <c r="M9" s="14"/>
      <c r="N9" s="14" t="s">
        <v>7</v>
      </c>
      <c r="O9" s="251" t="s">
        <v>8</v>
      </c>
      <c r="P9" s="252"/>
      <c r="Q9" s="252"/>
      <c r="R9" s="186" t="s">
        <v>9</v>
      </c>
      <c r="S9" s="186" t="s">
        <v>1</v>
      </c>
      <c r="U9" s="146"/>
      <c r="V9" s="148"/>
      <c r="W9" s="142"/>
      <c r="X9" s="145"/>
      <c r="AD9" s="146"/>
      <c r="AE9" s="148"/>
      <c r="AF9" s="142"/>
      <c r="AG9" s="145"/>
    </row>
    <row r="10" spans="1:15" s="155" customFormat="1" ht="15.75" customHeight="1">
      <c r="A10" s="166">
        <v>1</v>
      </c>
      <c r="B10" s="169">
        <v>129</v>
      </c>
      <c r="C10" s="151" t="s">
        <v>233</v>
      </c>
      <c r="D10" s="169">
        <v>1996</v>
      </c>
      <c r="E10" s="187" t="s">
        <v>63</v>
      </c>
      <c r="F10" s="188" t="s">
        <v>22</v>
      </c>
      <c r="G10" s="168" t="str">
        <f>M10</f>
        <v>10:48,1</v>
      </c>
      <c r="H10" s="166">
        <f>LOOKUP(L10,$AC$2:$AJ$2,$AC$1:$AJ$1)</f>
        <v>2</v>
      </c>
      <c r="I10" s="169">
        <f>LOOKUP(A10,$AL$1:$AT$1,$AL$2:$AT$2)</f>
        <v>9</v>
      </c>
      <c r="J10" s="170">
        <v>10</v>
      </c>
      <c r="K10" s="171" t="s">
        <v>296</v>
      </c>
      <c r="L10" s="156">
        <f>((J10*100)+K10)</f>
        <v>1048.1</v>
      </c>
      <c r="M10" s="168" t="str">
        <f>CONCATENATE(J10,":",K10)</f>
        <v>10:48,1</v>
      </c>
      <c r="N10" s="151" t="s">
        <v>234</v>
      </c>
      <c r="O10" s="166"/>
    </row>
    <row r="11" spans="1:33" s="155" customFormat="1" ht="15.75" customHeight="1">
      <c r="A11" s="166">
        <v>2</v>
      </c>
      <c r="B11" s="169">
        <v>125</v>
      </c>
      <c r="C11" s="189" t="s">
        <v>229</v>
      </c>
      <c r="D11" s="168">
        <v>1999</v>
      </c>
      <c r="E11" s="187" t="s">
        <v>63</v>
      </c>
      <c r="F11" s="188" t="s">
        <v>228</v>
      </c>
      <c r="G11" s="168" t="str">
        <f>M11</f>
        <v>11:36,4</v>
      </c>
      <c r="H11" s="166">
        <f>LOOKUP(L11,$AC$2:$AJ$2,$AC$1:$AJ$1)</f>
        <v>2</v>
      </c>
      <c r="I11" s="169">
        <f>LOOKUP(A11,$AL$1:$AT$1,$AL$2:$AT$2)</f>
        <v>7</v>
      </c>
      <c r="J11" s="170">
        <v>11</v>
      </c>
      <c r="K11" s="171" t="s">
        <v>297</v>
      </c>
      <c r="L11" s="156">
        <f>((J11*100)+K11)</f>
        <v>1136.4</v>
      </c>
      <c r="M11" s="168" t="str">
        <f>CONCATENATE(J11,":",K11)</f>
        <v>11:36,4</v>
      </c>
      <c r="N11" s="167" t="s">
        <v>230</v>
      </c>
      <c r="O11" s="166"/>
      <c r="X11" s="156"/>
      <c r="AG11" s="156"/>
    </row>
    <row r="12" spans="1:15" s="155" customFormat="1" ht="15.75" customHeight="1">
      <c r="A12" s="166">
        <v>3</v>
      </c>
      <c r="B12" s="169">
        <v>126</v>
      </c>
      <c r="C12" s="189" t="s">
        <v>231</v>
      </c>
      <c r="D12" s="168">
        <v>1986</v>
      </c>
      <c r="E12" s="187" t="s">
        <v>63</v>
      </c>
      <c r="F12" s="188" t="s">
        <v>228</v>
      </c>
      <c r="G12" s="168" t="str">
        <f>M12</f>
        <v>11:41,0</v>
      </c>
      <c r="H12" s="166">
        <f>LOOKUP(L12,$AC$2:$AJ$2,$AC$1:$AJ$1)</f>
        <v>2</v>
      </c>
      <c r="I12" s="169">
        <f>LOOKUP(A12,$AL$1:$AT$1,$AL$2:$AT$2)</f>
        <v>6</v>
      </c>
      <c r="J12" s="170">
        <v>11</v>
      </c>
      <c r="K12" s="171" t="s">
        <v>298</v>
      </c>
      <c r="L12" s="156">
        <f>((J12*100)+K12)</f>
        <v>1141</v>
      </c>
      <c r="M12" s="168" t="str">
        <f>CONCATENATE(J12,":",K12)</f>
        <v>11:41,0</v>
      </c>
      <c r="N12" s="167" t="s">
        <v>232</v>
      </c>
      <c r="O12" s="166"/>
    </row>
    <row r="13" spans="1:31" s="155" customFormat="1" ht="15.75" customHeight="1">
      <c r="A13" s="254" t="s">
        <v>87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U13" s="156"/>
      <c r="V13" s="167"/>
      <c r="AD13" s="156"/>
      <c r="AE13" s="167"/>
    </row>
    <row r="14" spans="1:31" s="155" customFormat="1" ht="15.75" customHeight="1">
      <c r="A14" s="254" t="s">
        <v>23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U14" s="190"/>
      <c r="V14" s="148"/>
      <c r="AD14" s="190"/>
      <c r="AE14" s="148"/>
    </row>
    <row r="15" spans="1:33" s="193" customFormat="1" ht="26.25" customHeight="1">
      <c r="A15" s="14" t="s">
        <v>1</v>
      </c>
      <c r="B15" s="14" t="s">
        <v>10</v>
      </c>
      <c r="C15" s="14" t="s">
        <v>2</v>
      </c>
      <c r="D15" s="36" t="s">
        <v>3</v>
      </c>
      <c r="E15" s="36" t="s">
        <v>79</v>
      </c>
      <c r="F15" s="14" t="s">
        <v>4</v>
      </c>
      <c r="G15" s="14" t="s">
        <v>5</v>
      </c>
      <c r="H15" s="14" t="s">
        <v>6</v>
      </c>
      <c r="I15" s="14" t="s">
        <v>30</v>
      </c>
      <c r="J15" s="14" t="s">
        <v>17</v>
      </c>
      <c r="K15" s="14" t="s">
        <v>16</v>
      </c>
      <c r="L15" s="14"/>
      <c r="M15" s="14"/>
      <c r="N15" s="14" t="s">
        <v>7</v>
      </c>
      <c r="O15" s="253" t="s">
        <v>8</v>
      </c>
      <c r="P15" s="253"/>
      <c r="Q15" s="253"/>
      <c r="R15" s="192" t="s">
        <v>9</v>
      </c>
      <c r="S15" s="192" t="s">
        <v>1</v>
      </c>
      <c r="U15" s="150"/>
      <c r="V15" s="148"/>
      <c r="W15" s="156"/>
      <c r="X15" s="191"/>
      <c r="AD15" s="150"/>
      <c r="AE15" s="148"/>
      <c r="AF15" s="156"/>
      <c r="AG15" s="191"/>
    </row>
    <row r="16" spans="1:15" s="155" customFormat="1" ht="15.75" customHeight="1">
      <c r="A16" s="166">
        <v>1</v>
      </c>
      <c r="B16" s="166">
        <v>179</v>
      </c>
      <c r="C16" s="151" t="s">
        <v>210</v>
      </c>
      <c r="D16" s="169">
        <v>2001</v>
      </c>
      <c r="E16" s="187" t="s">
        <v>63</v>
      </c>
      <c r="F16" s="188" t="s">
        <v>211</v>
      </c>
      <c r="G16" s="168" t="str">
        <f aca="true" t="shared" si="0" ref="G16:G26">M16</f>
        <v>11:00,8</v>
      </c>
      <c r="H16" s="166">
        <f aca="true" t="shared" si="1" ref="H16:H23">LOOKUP(L16,$AC$2:$AJ$2,$AC$1:$AJ$1)</f>
        <v>2</v>
      </c>
      <c r="I16" s="169">
        <f aca="true" t="shared" si="2" ref="I16:I24">LOOKUP(A16,$AL$1:$AT$1,$AL$2:$AT$2)</f>
        <v>9</v>
      </c>
      <c r="J16" s="170">
        <v>11</v>
      </c>
      <c r="K16" s="171" t="s">
        <v>308</v>
      </c>
      <c r="L16" s="156">
        <f aca="true" t="shared" si="3" ref="L16:L26">((J16*100)+K16)</f>
        <v>1100.8</v>
      </c>
      <c r="M16" s="168" t="str">
        <f aca="true" t="shared" si="4" ref="M16:M26">CONCATENATE(J16,":",K16)</f>
        <v>11:00,8</v>
      </c>
      <c r="N16" s="167" t="s">
        <v>212</v>
      </c>
      <c r="O16" s="166"/>
    </row>
    <row r="17" spans="1:33" s="155" customFormat="1" ht="23.25" customHeight="1">
      <c r="A17" s="166">
        <v>2</v>
      </c>
      <c r="B17" s="194">
        <v>1</v>
      </c>
      <c r="C17" s="195" t="s">
        <v>33</v>
      </c>
      <c r="D17" s="194">
        <v>2001</v>
      </c>
      <c r="E17" s="187" t="s">
        <v>299</v>
      </c>
      <c r="F17" s="196" t="s">
        <v>123</v>
      </c>
      <c r="G17" s="168" t="str">
        <f t="shared" si="0"/>
        <v>11:17,6</v>
      </c>
      <c r="H17" s="166">
        <f t="shared" si="1"/>
        <v>2</v>
      </c>
      <c r="I17" s="169">
        <f t="shared" si="2"/>
        <v>7</v>
      </c>
      <c r="J17" s="170">
        <v>11</v>
      </c>
      <c r="K17" s="171" t="s">
        <v>309</v>
      </c>
      <c r="L17" s="156">
        <f t="shared" si="3"/>
        <v>1117.6</v>
      </c>
      <c r="M17" s="168" t="str">
        <f t="shared" si="4"/>
        <v>11:17,6</v>
      </c>
      <c r="N17" s="180" t="s">
        <v>112</v>
      </c>
      <c r="O17" s="166"/>
      <c r="X17" s="156"/>
      <c r="AG17" s="156"/>
    </row>
    <row r="18" spans="1:33" s="155" customFormat="1" ht="15.75" customHeight="1">
      <c r="A18" s="166">
        <v>3</v>
      </c>
      <c r="B18" s="166">
        <v>124</v>
      </c>
      <c r="C18" s="151" t="s">
        <v>227</v>
      </c>
      <c r="D18" s="169">
        <v>2000</v>
      </c>
      <c r="E18" s="187" t="s">
        <v>63</v>
      </c>
      <c r="F18" s="188" t="s">
        <v>228</v>
      </c>
      <c r="G18" s="168" t="str">
        <f t="shared" si="0"/>
        <v>11:31,0</v>
      </c>
      <c r="H18" s="166">
        <f t="shared" si="1"/>
        <v>2</v>
      </c>
      <c r="I18" s="169">
        <f t="shared" si="2"/>
        <v>6</v>
      </c>
      <c r="J18" s="170">
        <v>11</v>
      </c>
      <c r="K18" s="171" t="s">
        <v>310</v>
      </c>
      <c r="L18" s="156">
        <f t="shared" si="3"/>
        <v>1131</v>
      </c>
      <c r="M18" s="168" t="str">
        <f t="shared" si="4"/>
        <v>11:31,0</v>
      </c>
      <c r="N18" s="151" t="s">
        <v>107</v>
      </c>
      <c r="O18" s="166"/>
      <c r="X18" s="156"/>
      <c r="AG18" s="156"/>
    </row>
    <row r="19" spans="1:15" s="155" customFormat="1" ht="15.75" customHeight="1">
      <c r="A19" s="166">
        <v>4</v>
      </c>
      <c r="B19" s="166">
        <v>173</v>
      </c>
      <c r="C19" s="151" t="s">
        <v>273</v>
      </c>
      <c r="D19" s="169">
        <v>2000</v>
      </c>
      <c r="E19" s="187" t="s">
        <v>63</v>
      </c>
      <c r="F19" s="188" t="s">
        <v>243</v>
      </c>
      <c r="G19" s="168" t="str">
        <f t="shared" si="0"/>
        <v>11:50,9</v>
      </c>
      <c r="H19" s="166">
        <f t="shared" si="1"/>
        <v>3</v>
      </c>
      <c r="I19" s="169">
        <f t="shared" si="2"/>
        <v>5</v>
      </c>
      <c r="J19" s="170">
        <v>11</v>
      </c>
      <c r="K19" s="171" t="s">
        <v>311</v>
      </c>
      <c r="L19" s="156">
        <f t="shared" si="3"/>
        <v>1150.9</v>
      </c>
      <c r="M19" s="168" t="str">
        <f t="shared" si="4"/>
        <v>11:50,9</v>
      </c>
      <c r="N19" s="151" t="s">
        <v>274</v>
      </c>
      <c r="O19" s="166"/>
    </row>
    <row r="20" spans="1:15" s="155" customFormat="1" ht="14.25" customHeight="1">
      <c r="A20" s="166">
        <v>5</v>
      </c>
      <c r="B20" s="194">
        <v>3</v>
      </c>
      <c r="C20" s="197" t="s">
        <v>109</v>
      </c>
      <c r="D20" s="198">
        <v>2001</v>
      </c>
      <c r="E20" s="187" t="s">
        <v>299</v>
      </c>
      <c r="F20" s="196" t="s">
        <v>136</v>
      </c>
      <c r="G20" s="168" t="str">
        <f t="shared" si="0"/>
        <v>12:49,1</v>
      </c>
      <c r="H20" s="166" t="str">
        <f t="shared" si="1"/>
        <v>1ю</v>
      </c>
      <c r="I20" s="169">
        <f t="shared" si="2"/>
        <v>4</v>
      </c>
      <c r="J20" s="170">
        <v>12</v>
      </c>
      <c r="K20" s="171" t="s">
        <v>312</v>
      </c>
      <c r="L20" s="156">
        <f t="shared" si="3"/>
        <v>1249.1</v>
      </c>
      <c r="M20" s="168" t="str">
        <f t="shared" si="4"/>
        <v>12:49,1</v>
      </c>
      <c r="N20" s="180" t="s">
        <v>114</v>
      </c>
      <c r="O20" s="166"/>
    </row>
    <row r="21" spans="1:15" s="155" customFormat="1" ht="15.75" customHeight="1">
      <c r="A21" s="166">
        <v>6</v>
      </c>
      <c r="B21" s="166">
        <v>172</v>
      </c>
      <c r="C21" s="151" t="s">
        <v>275</v>
      </c>
      <c r="D21" s="169">
        <v>2001</v>
      </c>
      <c r="E21" s="187" t="s">
        <v>63</v>
      </c>
      <c r="F21" s="188" t="s">
        <v>243</v>
      </c>
      <c r="G21" s="168" t="str">
        <f t="shared" si="0"/>
        <v>13:05,0</v>
      </c>
      <c r="H21" s="166" t="str">
        <f t="shared" si="1"/>
        <v>1ю</v>
      </c>
      <c r="I21" s="169">
        <f t="shared" si="2"/>
        <v>3</v>
      </c>
      <c r="J21" s="170">
        <v>13</v>
      </c>
      <c r="K21" s="171" t="s">
        <v>313</v>
      </c>
      <c r="L21" s="156">
        <f t="shared" si="3"/>
        <v>1305</v>
      </c>
      <c r="M21" s="168" t="str">
        <f t="shared" si="4"/>
        <v>13:05,0</v>
      </c>
      <c r="N21" s="151" t="s">
        <v>274</v>
      </c>
      <c r="O21" s="166"/>
    </row>
    <row r="22" spans="1:15" s="155" customFormat="1" ht="15.75" customHeight="1">
      <c r="A22" s="166">
        <v>7</v>
      </c>
      <c r="B22" s="166">
        <v>159</v>
      </c>
      <c r="C22" s="199" t="s">
        <v>258</v>
      </c>
      <c r="D22" s="169">
        <v>2000</v>
      </c>
      <c r="E22" s="187" t="s">
        <v>63</v>
      </c>
      <c r="F22" s="188" t="s">
        <v>259</v>
      </c>
      <c r="G22" s="168" t="str">
        <f t="shared" si="0"/>
        <v>13:06,2</v>
      </c>
      <c r="H22" s="166" t="str">
        <f t="shared" si="1"/>
        <v>1ю</v>
      </c>
      <c r="I22" s="169">
        <f t="shared" si="2"/>
        <v>2</v>
      </c>
      <c r="J22" s="170">
        <v>13</v>
      </c>
      <c r="K22" s="171" t="s">
        <v>314</v>
      </c>
      <c r="L22" s="156">
        <f t="shared" si="3"/>
        <v>1306.2</v>
      </c>
      <c r="M22" s="168" t="str">
        <f t="shared" si="4"/>
        <v>13:06,2</v>
      </c>
      <c r="N22" s="151" t="s">
        <v>260</v>
      </c>
      <c r="O22" s="166"/>
    </row>
    <row r="23" spans="1:15" s="155" customFormat="1" ht="15.75" customHeight="1">
      <c r="A23" s="166">
        <v>8</v>
      </c>
      <c r="B23" s="194">
        <v>2</v>
      </c>
      <c r="C23" s="195" t="s">
        <v>44</v>
      </c>
      <c r="D23" s="194">
        <v>2000</v>
      </c>
      <c r="E23" s="187" t="s">
        <v>299</v>
      </c>
      <c r="F23" s="196" t="s">
        <v>46</v>
      </c>
      <c r="G23" s="168" t="str">
        <f t="shared" si="0"/>
        <v>13:14,1</v>
      </c>
      <c r="H23" s="166" t="str">
        <f t="shared" si="1"/>
        <v>1ю</v>
      </c>
      <c r="I23" s="169">
        <f t="shared" si="2"/>
        <v>1</v>
      </c>
      <c r="J23" s="170">
        <v>13</v>
      </c>
      <c r="K23" s="171" t="s">
        <v>315</v>
      </c>
      <c r="L23" s="156">
        <f t="shared" si="3"/>
        <v>1314.1</v>
      </c>
      <c r="M23" s="168" t="str">
        <f t="shared" si="4"/>
        <v>13:14,1</v>
      </c>
      <c r="N23" s="180" t="s">
        <v>113</v>
      </c>
      <c r="O23" s="166"/>
    </row>
    <row r="24" spans="1:15" s="155" customFormat="1" ht="15.75" customHeight="1">
      <c r="A24" s="166">
        <v>9</v>
      </c>
      <c r="B24" s="200" t="s">
        <v>108</v>
      </c>
      <c r="C24" s="197" t="s">
        <v>111</v>
      </c>
      <c r="D24" s="198">
        <v>2000</v>
      </c>
      <c r="E24" s="187" t="s">
        <v>299</v>
      </c>
      <c r="F24" s="196" t="s">
        <v>137</v>
      </c>
      <c r="G24" s="201" t="str">
        <f t="shared" si="0"/>
        <v>14:49,0</v>
      </c>
      <c r="H24" s="169" t="str">
        <f>LOOKUP(L24,$T$2:$AA$2,$T$1:$AA$1)</f>
        <v>б/р</v>
      </c>
      <c r="I24" s="169">
        <f t="shared" si="2"/>
        <v>0</v>
      </c>
      <c r="J24" s="202">
        <v>14</v>
      </c>
      <c r="K24" s="203" t="s">
        <v>316</v>
      </c>
      <c r="L24" s="149">
        <f t="shared" si="3"/>
        <v>1449</v>
      </c>
      <c r="M24" s="201" t="str">
        <f t="shared" si="4"/>
        <v>14:49,0</v>
      </c>
      <c r="N24" s="180" t="s">
        <v>115</v>
      </c>
      <c r="O24" s="166"/>
    </row>
    <row r="25" spans="1:15" s="155" customFormat="1" ht="15.75" customHeight="1" hidden="1">
      <c r="A25" s="166"/>
      <c r="B25" s="194">
        <v>4</v>
      </c>
      <c r="C25" s="197" t="s">
        <v>110</v>
      </c>
      <c r="D25" s="198">
        <v>2000</v>
      </c>
      <c r="E25" s="187" t="s">
        <v>299</v>
      </c>
      <c r="F25" s="196" t="s">
        <v>285</v>
      </c>
      <c r="G25" s="168" t="str">
        <f t="shared" si="0"/>
        <v>н/я:</v>
      </c>
      <c r="H25" s="166"/>
      <c r="I25" s="169"/>
      <c r="J25" s="170" t="s">
        <v>290</v>
      </c>
      <c r="K25" s="171"/>
      <c r="L25" s="156" t="e">
        <f t="shared" si="3"/>
        <v>#VALUE!</v>
      </c>
      <c r="M25" s="168" t="str">
        <f t="shared" si="4"/>
        <v>н/я:</v>
      </c>
      <c r="N25" s="180" t="s">
        <v>36</v>
      </c>
      <c r="O25" s="166"/>
    </row>
    <row r="26" spans="1:15" s="155" customFormat="1" ht="15.75" customHeight="1" hidden="1">
      <c r="A26" s="166"/>
      <c r="B26" s="194">
        <v>5</v>
      </c>
      <c r="C26" s="197" t="s">
        <v>35</v>
      </c>
      <c r="D26" s="198">
        <v>2001</v>
      </c>
      <c r="E26" s="187" t="s">
        <v>299</v>
      </c>
      <c r="F26" s="196" t="s">
        <v>37</v>
      </c>
      <c r="G26" s="168" t="str">
        <f t="shared" si="0"/>
        <v>н/я:</v>
      </c>
      <c r="H26" s="166"/>
      <c r="I26" s="169"/>
      <c r="J26" s="170" t="s">
        <v>290</v>
      </c>
      <c r="K26" s="171"/>
      <c r="L26" s="156" t="e">
        <f t="shared" si="3"/>
        <v>#VALUE!</v>
      </c>
      <c r="M26" s="168" t="str">
        <f t="shared" si="4"/>
        <v>н/я:</v>
      </c>
      <c r="N26" s="180" t="s">
        <v>36</v>
      </c>
      <c r="O26" s="166"/>
    </row>
    <row r="27" spans="1:31" s="155" customFormat="1" ht="15.75" customHeight="1">
      <c r="A27" s="254" t="s">
        <v>86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U27" s="156"/>
      <c r="V27" s="167"/>
      <c r="AD27" s="156"/>
      <c r="AE27" s="167"/>
    </row>
    <row r="28" spans="1:31" s="155" customFormat="1" ht="15.75" customHeight="1">
      <c r="A28" s="254" t="s">
        <v>20</v>
      </c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U28" s="190"/>
      <c r="V28" s="148"/>
      <c r="AD28" s="190"/>
      <c r="AE28" s="148"/>
    </row>
    <row r="29" spans="1:33" s="193" customFormat="1" ht="26.25" customHeight="1">
      <c r="A29" s="14" t="s">
        <v>1</v>
      </c>
      <c r="B29" s="14" t="s">
        <v>10</v>
      </c>
      <c r="C29" s="14" t="s">
        <v>2</v>
      </c>
      <c r="D29" s="36" t="s">
        <v>3</v>
      </c>
      <c r="E29" s="36" t="s">
        <v>79</v>
      </c>
      <c r="F29" s="14" t="s">
        <v>4</v>
      </c>
      <c r="G29" s="14" t="s">
        <v>5</v>
      </c>
      <c r="H29" s="14" t="s">
        <v>6</v>
      </c>
      <c r="I29" s="14" t="s">
        <v>30</v>
      </c>
      <c r="J29" s="14" t="s">
        <v>17</v>
      </c>
      <c r="K29" s="14" t="s">
        <v>16</v>
      </c>
      <c r="L29" s="14"/>
      <c r="M29" s="14"/>
      <c r="N29" s="14" t="s">
        <v>7</v>
      </c>
      <c r="O29" s="253" t="s">
        <v>8</v>
      </c>
      <c r="P29" s="253"/>
      <c r="Q29" s="253"/>
      <c r="R29" s="192" t="s">
        <v>9</v>
      </c>
      <c r="S29" s="192" t="s">
        <v>1</v>
      </c>
      <c r="U29" s="150"/>
      <c r="V29" s="148"/>
      <c r="W29" s="156"/>
      <c r="X29" s="191"/>
      <c r="AD29" s="150"/>
      <c r="AE29" s="148"/>
      <c r="AF29" s="156"/>
      <c r="AG29" s="191"/>
    </row>
    <row r="30" spans="1:32" s="151" customFormat="1" ht="15.75" customHeight="1">
      <c r="A30" s="169">
        <v>1</v>
      </c>
      <c r="B30" s="169">
        <v>301</v>
      </c>
      <c r="C30" s="189" t="s">
        <v>32</v>
      </c>
      <c r="D30" s="169">
        <v>2003</v>
      </c>
      <c r="E30" s="204" t="s">
        <v>63</v>
      </c>
      <c r="F30" s="167" t="s">
        <v>22</v>
      </c>
      <c r="G30" s="201" t="str">
        <f aca="true" t="shared" si="5" ref="G30:G41">M30</f>
        <v>4:58,1</v>
      </c>
      <c r="H30" s="169">
        <f aca="true" t="shared" si="6" ref="H30:H39">LOOKUP(L30,$T$2:$AA$2,$T$1:$AA$1)</f>
        <v>1</v>
      </c>
      <c r="I30" s="169">
        <f aca="true" t="shared" si="7" ref="I30:I39">LOOKUP(A30,$AL$1:$AT$1,$AL$2:$AT$2)</f>
        <v>9</v>
      </c>
      <c r="J30" s="202">
        <v>4</v>
      </c>
      <c r="K30" s="203" t="s">
        <v>345</v>
      </c>
      <c r="L30" s="149">
        <f aca="true" t="shared" si="8" ref="L30:L41">((J30*100)+K30)</f>
        <v>458.1</v>
      </c>
      <c r="M30" s="201" t="str">
        <f aca="true" t="shared" si="9" ref="M30:M39">CONCATENATE(J30,":",K30)</f>
        <v>4:58,1</v>
      </c>
      <c r="N30" s="189" t="s">
        <v>106</v>
      </c>
      <c r="O30" s="169"/>
      <c r="T30" s="149"/>
      <c r="U30" s="150"/>
      <c r="W30" s="149"/>
      <c r="AC30" s="149"/>
      <c r="AD30" s="150"/>
      <c r="AF30" s="149"/>
    </row>
    <row r="31" spans="1:33" s="151" customFormat="1" ht="15.75" customHeight="1">
      <c r="A31" s="169">
        <v>2</v>
      </c>
      <c r="B31" s="169">
        <v>177</v>
      </c>
      <c r="C31" s="189" t="s">
        <v>213</v>
      </c>
      <c r="D31" s="201">
        <v>2003</v>
      </c>
      <c r="E31" s="204" t="s">
        <v>63</v>
      </c>
      <c r="F31" s="189" t="s">
        <v>211</v>
      </c>
      <c r="G31" s="201" t="str">
        <f t="shared" si="5"/>
        <v>4:58,5</v>
      </c>
      <c r="H31" s="169">
        <f t="shared" si="6"/>
        <v>1</v>
      </c>
      <c r="I31" s="169">
        <f t="shared" si="7"/>
        <v>7</v>
      </c>
      <c r="J31" s="202">
        <v>4</v>
      </c>
      <c r="K31" s="203" t="s">
        <v>346</v>
      </c>
      <c r="L31" s="149">
        <f t="shared" si="8"/>
        <v>458.5</v>
      </c>
      <c r="M31" s="201" t="str">
        <f t="shared" si="9"/>
        <v>4:58,5</v>
      </c>
      <c r="N31" s="189" t="s">
        <v>212</v>
      </c>
      <c r="O31" s="169"/>
      <c r="U31" s="152"/>
      <c r="V31" s="153"/>
      <c r="X31" s="149"/>
      <c r="AD31" s="152"/>
      <c r="AE31" s="153"/>
      <c r="AG31" s="149"/>
    </row>
    <row r="32" spans="1:33" s="151" customFormat="1" ht="15.75" customHeight="1">
      <c r="A32" s="169">
        <v>3</v>
      </c>
      <c r="B32" s="169">
        <v>14</v>
      </c>
      <c r="C32" s="180" t="s">
        <v>129</v>
      </c>
      <c r="D32" s="205">
        <v>2002</v>
      </c>
      <c r="E32" s="204" t="s">
        <v>299</v>
      </c>
      <c r="F32" s="206" t="s">
        <v>46</v>
      </c>
      <c r="G32" s="201" t="str">
        <f t="shared" si="5"/>
        <v>4:59,3</v>
      </c>
      <c r="H32" s="169">
        <f t="shared" si="6"/>
        <v>2</v>
      </c>
      <c r="I32" s="169">
        <f t="shared" si="7"/>
        <v>6</v>
      </c>
      <c r="J32" s="202">
        <v>4</v>
      </c>
      <c r="K32" s="203" t="s">
        <v>347</v>
      </c>
      <c r="L32" s="149">
        <f t="shared" si="8"/>
        <v>459.3</v>
      </c>
      <c r="M32" s="201" t="str">
        <f t="shared" si="9"/>
        <v>4:59,3</v>
      </c>
      <c r="N32" s="180" t="s">
        <v>138</v>
      </c>
      <c r="O32" s="169"/>
      <c r="U32" s="152"/>
      <c r="V32" s="153"/>
      <c r="X32" s="149"/>
      <c r="AD32" s="152"/>
      <c r="AE32" s="153"/>
      <c r="AG32" s="149"/>
    </row>
    <row r="33" spans="1:33" s="151" customFormat="1" ht="15.75" customHeight="1">
      <c r="A33" s="169">
        <v>4</v>
      </c>
      <c r="B33" s="169">
        <v>17</v>
      </c>
      <c r="C33" s="180" t="s">
        <v>131</v>
      </c>
      <c r="D33" s="205">
        <v>2004</v>
      </c>
      <c r="E33" s="204" t="s">
        <v>299</v>
      </c>
      <c r="F33" s="206" t="s">
        <v>135</v>
      </c>
      <c r="G33" s="201" t="str">
        <f t="shared" si="5"/>
        <v>5:15,8</v>
      </c>
      <c r="H33" s="169">
        <f t="shared" si="6"/>
        <v>2</v>
      </c>
      <c r="I33" s="169">
        <f t="shared" si="7"/>
        <v>5</v>
      </c>
      <c r="J33" s="202">
        <v>5</v>
      </c>
      <c r="K33" s="203" t="s">
        <v>348</v>
      </c>
      <c r="L33" s="149">
        <f t="shared" si="8"/>
        <v>515.8</v>
      </c>
      <c r="M33" s="201" t="str">
        <f t="shared" si="9"/>
        <v>5:15,8</v>
      </c>
      <c r="N33" s="180" t="s">
        <v>53</v>
      </c>
      <c r="O33" s="169"/>
      <c r="U33" s="152"/>
      <c r="V33" s="154"/>
      <c r="X33" s="149"/>
      <c r="AD33" s="152"/>
      <c r="AE33" s="154"/>
      <c r="AG33" s="149"/>
    </row>
    <row r="34" spans="1:33" s="151" customFormat="1" ht="15.75" customHeight="1">
      <c r="A34" s="169">
        <v>5</v>
      </c>
      <c r="B34" s="169">
        <v>18</v>
      </c>
      <c r="C34" s="180" t="s">
        <v>132</v>
      </c>
      <c r="D34" s="205">
        <v>2005</v>
      </c>
      <c r="E34" s="204" t="s">
        <v>299</v>
      </c>
      <c r="F34" s="206" t="s">
        <v>46</v>
      </c>
      <c r="G34" s="201" t="str">
        <f t="shared" si="5"/>
        <v>5:30,2</v>
      </c>
      <c r="H34" s="169">
        <f t="shared" si="6"/>
        <v>3</v>
      </c>
      <c r="I34" s="169">
        <f t="shared" si="7"/>
        <v>4</v>
      </c>
      <c r="J34" s="202">
        <v>5</v>
      </c>
      <c r="K34" s="203" t="s">
        <v>349</v>
      </c>
      <c r="L34" s="149">
        <f t="shared" si="8"/>
        <v>530.2</v>
      </c>
      <c r="M34" s="201" t="str">
        <f t="shared" si="9"/>
        <v>5:30,2</v>
      </c>
      <c r="N34" s="180" t="s">
        <v>140</v>
      </c>
      <c r="O34" s="169"/>
      <c r="U34" s="152"/>
      <c r="V34" s="154"/>
      <c r="X34" s="149"/>
      <c r="AD34" s="152"/>
      <c r="AE34" s="154"/>
      <c r="AG34" s="149"/>
    </row>
    <row r="35" spans="1:33" s="151" customFormat="1" ht="15.75" customHeight="1">
      <c r="A35" s="169">
        <v>6</v>
      </c>
      <c r="B35" s="169">
        <v>16</v>
      </c>
      <c r="C35" s="180" t="s">
        <v>130</v>
      </c>
      <c r="D35" s="205">
        <v>2003</v>
      </c>
      <c r="E35" s="204" t="s">
        <v>299</v>
      </c>
      <c r="F35" s="206" t="s">
        <v>46</v>
      </c>
      <c r="G35" s="201" t="str">
        <f t="shared" si="5"/>
        <v>5:37,3</v>
      </c>
      <c r="H35" s="169">
        <f t="shared" si="6"/>
        <v>3</v>
      </c>
      <c r="I35" s="169">
        <f t="shared" si="7"/>
        <v>3</v>
      </c>
      <c r="J35" s="202">
        <v>5</v>
      </c>
      <c r="K35" s="203" t="s">
        <v>329</v>
      </c>
      <c r="L35" s="149">
        <f t="shared" si="8"/>
        <v>537.3</v>
      </c>
      <c r="M35" s="201" t="str">
        <f t="shared" si="9"/>
        <v>5:37,3</v>
      </c>
      <c r="N35" s="180" t="s">
        <v>139</v>
      </c>
      <c r="O35" s="169"/>
      <c r="U35" s="152"/>
      <c r="V35" s="154"/>
      <c r="X35" s="149"/>
      <c r="AD35" s="152"/>
      <c r="AE35" s="154"/>
      <c r="AG35" s="149"/>
    </row>
    <row r="36" spans="1:33" s="151" customFormat="1" ht="15.75" customHeight="1">
      <c r="A36" s="169">
        <v>7</v>
      </c>
      <c r="B36" s="169">
        <v>302</v>
      </c>
      <c r="C36" s="189" t="s">
        <v>100</v>
      </c>
      <c r="D36" s="169">
        <v>2003</v>
      </c>
      <c r="E36" s="204" t="s">
        <v>63</v>
      </c>
      <c r="F36" s="167" t="s">
        <v>22</v>
      </c>
      <c r="G36" s="201" t="str">
        <f t="shared" si="5"/>
        <v>5:38,3</v>
      </c>
      <c r="H36" s="169">
        <f t="shared" si="6"/>
        <v>3</v>
      </c>
      <c r="I36" s="169">
        <f t="shared" si="7"/>
        <v>2</v>
      </c>
      <c r="J36" s="202">
        <v>5</v>
      </c>
      <c r="K36" s="203" t="s">
        <v>350</v>
      </c>
      <c r="L36" s="149">
        <f t="shared" si="8"/>
        <v>538.3</v>
      </c>
      <c r="M36" s="201" t="str">
        <f t="shared" si="9"/>
        <v>5:38,3</v>
      </c>
      <c r="N36" s="189" t="s">
        <v>106</v>
      </c>
      <c r="O36" s="169"/>
      <c r="U36" s="152"/>
      <c r="V36" s="153"/>
      <c r="X36" s="149"/>
      <c r="AD36" s="152"/>
      <c r="AE36" s="153"/>
      <c r="AG36" s="149"/>
    </row>
    <row r="37" spans="1:33" s="151" customFormat="1" ht="15.75" customHeight="1">
      <c r="A37" s="169">
        <v>8</v>
      </c>
      <c r="B37" s="169">
        <v>303</v>
      </c>
      <c r="C37" s="189" t="s">
        <v>101</v>
      </c>
      <c r="D37" s="169">
        <v>2005</v>
      </c>
      <c r="E37" s="204" t="s">
        <v>63</v>
      </c>
      <c r="F37" s="167" t="s">
        <v>105</v>
      </c>
      <c r="G37" s="201" t="str">
        <f t="shared" si="5"/>
        <v>5:44,8</v>
      </c>
      <c r="H37" s="169">
        <f t="shared" si="6"/>
        <v>3</v>
      </c>
      <c r="I37" s="169">
        <f t="shared" si="7"/>
        <v>1</v>
      </c>
      <c r="J37" s="202">
        <v>5</v>
      </c>
      <c r="K37" s="203" t="s">
        <v>351</v>
      </c>
      <c r="L37" s="149">
        <f t="shared" si="8"/>
        <v>544.8</v>
      </c>
      <c r="M37" s="201" t="str">
        <f t="shared" si="9"/>
        <v>5:44,8</v>
      </c>
      <c r="N37" s="189" t="s">
        <v>106</v>
      </c>
      <c r="O37" s="169"/>
      <c r="U37" s="152"/>
      <c r="V37" s="153"/>
      <c r="X37" s="149"/>
      <c r="AD37" s="152"/>
      <c r="AE37" s="153"/>
      <c r="AG37" s="149"/>
    </row>
    <row r="38" spans="1:32" s="151" customFormat="1" ht="15.75" customHeight="1">
      <c r="A38" s="169">
        <v>9</v>
      </c>
      <c r="B38" s="169">
        <v>7</v>
      </c>
      <c r="C38" s="180" t="s">
        <v>133</v>
      </c>
      <c r="D38" s="205">
        <v>2003</v>
      </c>
      <c r="E38" s="204" t="s">
        <v>299</v>
      </c>
      <c r="F38" s="206" t="s">
        <v>46</v>
      </c>
      <c r="G38" s="201" t="str">
        <f t="shared" si="5"/>
        <v>6:18,1</v>
      </c>
      <c r="H38" s="169" t="str">
        <f t="shared" si="6"/>
        <v>2ю</v>
      </c>
      <c r="I38" s="169">
        <f t="shared" si="7"/>
        <v>0</v>
      </c>
      <c r="J38" s="202">
        <v>6</v>
      </c>
      <c r="K38" s="203" t="s">
        <v>352</v>
      </c>
      <c r="L38" s="149">
        <f t="shared" si="8"/>
        <v>618.1</v>
      </c>
      <c r="M38" s="201" t="str">
        <f t="shared" si="9"/>
        <v>6:18,1</v>
      </c>
      <c r="N38" s="180" t="s">
        <v>139</v>
      </c>
      <c r="O38" s="169"/>
      <c r="T38" s="149"/>
      <c r="U38" s="150"/>
      <c r="W38" s="149"/>
      <c r="AC38" s="149"/>
      <c r="AD38" s="150"/>
      <c r="AF38" s="149"/>
    </row>
    <row r="39" spans="1:33" s="151" customFormat="1" ht="15.75" customHeight="1">
      <c r="A39" s="169">
        <v>10</v>
      </c>
      <c r="B39" s="169">
        <v>170</v>
      </c>
      <c r="C39" s="189" t="s">
        <v>261</v>
      </c>
      <c r="D39" s="201">
        <v>2003</v>
      </c>
      <c r="E39" s="204" t="s">
        <v>63</v>
      </c>
      <c r="F39" s="189" t="s">
        <v>259</v>
      </c>
      <c r="G39" s="201" t="str">
        <f t="shared" si="5"/>
        <v>6:32,8</v>
      </c>
      <c r="H39" s="169" t="str">
        <f t="shared" si="6"/>
        <v>2ю</v>
      </c>
      <c r="I39" s="169">
        <f t="shared" si="7"/>
        <v>0</v>
      </c>
      <c r="J39" s="202">
        <v>6</v>
      </c>
      <c r="K39" s="203" t="s">
        <v>353</v>
      </c>
      <c r="L39" s="149">
        <f t="shared" si="8"/>
        <v>632.8</v>
      </c>
      <c r="M39" s="201" t="str">
        <f t="shared" si="9"/>
        <v>6:32,8</v>
      </c>
      <c r="N39" s="189" t="s">
        <v>262</v>
      </c>
      <c r="O39" s="169"/>
      <c r="U39" s="152"/>
      <c r="V39" s="153"/>
      <c r="X39" s="149"/>
      <c r="AD39" s="152"/>
      <c r="AE39" s="153"/>
      <c r="AG39" s="149"/>
    </row>
    <row r="40" spans="1:33" s="151" customFormat="1" ht="15.75" customHeight="1">
      <c r="A40" s="169"/>
      <c r="B40" s="169">
        <v>171</v>
      </c>
      <c r="C40" s="189" t="s">
        <v>263</v>
      </c>
      <c r="D40" s="201">
        <v>2003</v>
      </c>
      <c r="E40" s="204" t="s">
        <v>63</v>
      </c>
      <c r="F40" s="189" t="s">
        <v>259</v>
      </c>
      <c r="G40" s="201" t="str">
        <f t="shared" si="5"/>
        <v>сошла</v>
      </c>
      <c r="H40" s="169"/>
      <c r="I40" s="169"/>
      <c r="J40" s="202" t="s">
        <v>340</v>
      </c>
      <c r="K40" s="203"/>
      <c r="L40" s="149" t="e">
        <f t="shared" si="8"/>
        <v>#VALUE!</v>
      </c>
      <c r="M40" s="201" t="str">
        <f>CONCATENATE(J40,"",K40)</f>
        <v>сошла</v>
      </c>
      <c r="N40" s="189" t="s">
        <v>262</v>
      </c>
      <c r="O40" s="169"/>
      <c r="U40" s="152"/>
      <c r="V40" s="154"/>
      <c r="X40" s="149"/>
      <c r="AD40" s="152"/>
      <c r="AE40" s="154"/>
      <c r="AG40" s="149"/>
    </row>
    <row r="41" spans="1:33" s="151" customFormat="1" ht="15.75" customHeight="1" hidden="1">
      <c r="A41" s="169"/>
      <c r="B41" s="169">
        <v>15</v>
      </c>
      <c r="C41" s="180" t="s">
        <v>34</v>
      </c>
      <c r="D41" s="205">
        <v>2002</v>
      </c>
      <c r="E41" s="204" t="s">
        <v>299</v>
      </c>
      <c r="F41" s="196" t="s">
        <v>134</v>
      </c>
      <c r="G41" s="201" t="str">
        <f t="shared" si="5"/>
        <v>н/я</v>
      </c>
      <c r="H41" s="169"/>
      <c r="I41" s="169"/>
      <c r="J41" s="202" t="s">
        <v>290</v>
      </c>
      <c r="K41" s="203"/>
      <c r="L41" s="149" t="e">
        <f t="shared" si="8"/>
        <v>#VALUE!</v>
      </c>
      <c r="M41" s="201" t="str">
        <f>CONCATENATE(J41,"",K41)</f>
        <v>н/я</v>
      </c>
      <c r="N41" s="180" t="s">
        <v>36</v>
      </c>
      <c r="O41" s="169"/>
      <c r="U41" s="152"/>
      <c r="V41" s="154"/>
      <c r="X41" s="149"/>
      <c r="AD41" s="152"/>
      <c r="AE41" s="154"/>
      <c r="AG41" s="149"/>
    </row>
    <row r="42" spans="1:15" s="155" customFormat="1" ht="12.75">
      <c r="A42" s="166"/>
      <c r="B42" s="166"/>
      <c r="D42" s="168"/>
      <c r="E42" s="187"/>
      <c r="F42" s="167"/>
      <c r="G42" s="166"/>
      <c r="H42" s="166"/>
      <c r="I42" s="166"/>
      <c r="J42" s="166"/>
      <c r="K42" s="166"/>
      <c r="L42" s="166"/>
      <c r="M42" s="166"/>
      <c r="O42" s="166"/>
    </row>
  </sheetData>
  <sheetProtection password="C628" sheet="1" formatCells="0" formatColumns="0" formatRows="0" insertColumns="0" insertRows="0" insertHyperlinks="0" deleteColumns="0" deleteRows="0"/>
  <mergeCells count="18">
    <mergeCell ref="A27:S27"/>
    <mergeCell ref="D5:M5"/>
    <mergeCell ref="O15:Q15"/>
    <mergeCell ref="O29:Q29"/>
    <mergeCell ref="A13:S13"/>
    <mergeCell ref="A14:S14"/>
    <mergeCell ref="A1:S1"/>
    <mergeCell ref="A2:S2"/>
    <mergeCell ref="A3:S3"/>
    <mergeCell ref="A28:S28"/>
    <mergeCell ref="N5:S5"/>
    <mergeCell ref="A4:S4"/>
    <mergeCell ref="T3:AA3"/>
    <mergeCell ref="AC3:AJ3"/>
    <mergeCell ref="AL3:AT3"/>
    <mergeCell ref="A7:S7"/>
    <mergeCell ref="A8:S8"/>
    <mergeCell ref="O9:Q9"/>
  </mergeCells>
  <printOptions horizontalCentered="1"/>
  <pageMargins left="0.1968503937007874" right="0.15748031496062992" top="0.15748031496062992" bottom="0.15748031496062992" header="0.15748031496062992" footer="0.15748031496062992"/>
  <pageSetup fitToHeight="1" fitToWidth="1" horizontalDpi="600" verticalDpi="600" orientation="landscape" paperSize="9" scale="92" r:id="rId1"/>
  <rowBreaks count="1" manualBreakCount="1">
    <brk id="40" max="18" man="1"/>
  </rowBreaks>
  <colBreaks count="1" manualBreakCount="1">
    <brk id="14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DC63"/>
  <sheetViews>
    <sheetView view="pageBreakPreview" zoomScaleSheetLayoutView="100" zoomScalePageLayoutView="0" workbookViewId="0" topLeftCell="C1">
      <selection activeCell="T1" sqref="T1:AT16384"/>
    </sheetView>
  </sheetViews>
  <sheetFormatPr defaultColWidth="9.00390625" defaultRowHeight="12.75"/>
  <cols>
    <col min="1" max="1" width="5.875" style="5" customWidth="1"/>
    <col min="2" max="2" width="5.75390625" style="2" customWidth="1"/>
    <col min="3" max="3" width="24.00390625" style="1" customWidth="1"/>
    <col min="4" max="4" width="7.75390625" style="37" customWidth="1"/>
    <col min="5" max="5" width="13.875" style="182" customWidth="1"/>
    <col min="6" max="6" width="36.875" style="3" customWidth="1"/>
    <col min="7" max="7" width="7.75390625" style="2" customWidth="1"/>
    <col min="8" max="9" width="7.125" style="2" customWidth="1"/>
    <col min="10" max="13" width="6.25390625" style="2" hidden="1" customWidth="1"/>
    <col min="14" max="14" width="32.375" style="1" customWidth="1"/>
    <col min="15" max="15" width="5.375" style="2" hidden="1" customWidth="1"/>
    <col min="16" max="17" width="5.375" style="1" hidden="1" customWidth="1"/>
    <col min="18" max="18" width="6.125" style="1" hidden="1" customWidth="1"/>
    <col min="19" max="19" width="4.375" style="1" hidden="1" customWidth="1"/>
    <col min="20" max="20" width="5.375" style="1" hidden="1" customWidth="1"/>
    <col min="21" max="24" width="5.375" style="16" hidden="1" customWidth="1"/>
    <col min="25" max="27" width="5.375" style="1" hidden="1" customWidth="1"/>
    <col min="28" max="28" width="3.375" style="1" hidden="1" customWidth="1"/>
    <col min="29" max="29" width="5.375" style="1" hidden="1" customWidth="1"/>
    <col min="30" max="33" width="5.375" style="16" hidden="1" customWidth="1"/>
    <col min="34" max="36" width="5.375" style="1" hidden="1" customWidth="1"/>
    <col min="37" max="46" width="3.375" style="1" hidden="1" customWidth="1"/>
    <col min="47" max="96" width="3.375" style="1" customWidth="1"/>
    <col min="97" max="16384" width="9.125" style="1" customWidth="1"/>
  </cols>
  <sheetData>
    <row r="1" spans="1:46" s="10" customFormat="1" ht="17.25" customHeight="1">
      <c r="A1" s="260" t="s">
        <v>21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44" t="s">
        <v>11</v>
      </c>
      <c r="U1" s="44">
        <v>1</v>
      </c>
      <c r="V1" s="44">
        <v>2</v>
      </c>
      <c r="W1" s="45">
        <v>3</v>
      </c>
      <c r="X1" s="44" t="s">
        <v>12</v>
      </c>
      <c r="Y1" s="44" t="s">
        <v>13</v>
      </c>
      <c r="Z1" s="44" t="s">
        <v>14</v>
      </c>
      <c r="AA1" s="44" t="s">
        <v>15</v>
      </c>
      <c r="AC1" s="44" t="s">
        <v>11</v>
      </c>
      <c r="AD1" s="44">
        <v>1</v>
      </c>
      <c r="AE1" s="44">
        <v>2</v>
      </c>
      <c r="AF1" s="45">
        <v>3</v>
      </c>
      <c r="AG1" s="44" t="s">
        <v>12</v>
      </c>
      <c r="AH1" s="44" t="s">
        <v>13</v>
      </c>
      <c r="AI1" s="44" t="s">
        <v>14</v>
      </c>
      <c r="AJ1" s="44" t="s">
        <v>15</v>
      </c>
      <c r="AL1" s="47">
        <v>1</v>
      </c>
      <c r="AM1" s="48">
        <v>2</v>
      </c>
      <c r="AN1" s="47">
        <v>3</v>
      </c>
      <c r="AO1" s="47">
        <v>4</v>
      </c>
      <c r="AP1" s="48">
        <v>5</v>
      </c>
      <c r="AQ1" s="47">
        <v>6</v>
      </c>
      <c r="AR1" s="30">
        <v>7</v>
      </c>
      <c r="AS1" s="30">
        <v>8</v>
      </c>
      <c r="AT1" s="30">
        <v>9</v>
      </c>
    </row>
    <row r="2" spans="1:46" s="10" customFormat="1" ht="17.25" customHeight="1">
      <c r="A2" s="260" t="s">
        <v>18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46">
        <v>204</v>
      </c>
      <c r="U2" s="46">
        <v>356.6</v>
      </c>
      <c r="V2" s="46">
        <v>409.6</v>
      </c>
      <c r="W2" s="46">
        <v>427.1</v>
      </c>
      <c r="X2" s="46">
        <v>447.1</v>
      </c>
      <c r="Y2" s="46">
        <v>512.1</v>
      </c>
      <c r="Z2" s="46">
        <v>532.1</v>
      </c>
      <c r="AA2" s="46">
        <v>612.1</v>
      </c>
      <c r="AC2" s="46">
        <v>204</v>
      </c>
      <c r="AD2" s="46">
        <v>832.1</v>
      </c>
      <c r="AE2" s="46">
        <v>902.1</v>
      </c>
      <c r="AF2" s="46">
        <v>942.1</v>
      </c>
      <c r="AG2" s="46">
        <v>1022.1</v>
      </c>
      <c r="AH2" s="46">
        <v>1102.1</v>
      </c>
      <c r="AI2" s="46">
        <v>1202.1</v>
      </c>
      <c r="AJ2" s="46">
        <v>1322.1</v>
      </c>
      <c r="AL2" s="47">
        <v>9</v>
      </c>
      <c r="AM2" s="48">
        <v>7</v>
      </c>
      <c r="AN2" s="47">
        <v>6</v>
      </c>
      <c r="AO2" s="49">
        <v>5</v>
      </c>
      <c r="AP2" s="47">
        <v>4</v>
      </c>
      <c r="AQ2" s="47">
        <v>3</v>
      </c>
      <c r="AR2" s="30">
        <v>2</v>
      </c>
      <c r="AS2" s="30">
        <v>1</v>
      </c>
      <c r="AT2" s="30">
        <v>0</v>
      </c>
    </row>
    <row r="3" spans="1:46" s="10" customFormat="1" ht="11.25" customHeight="1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57" t="s">
        <v>27</v>
      </c>
      <c r="U3" s="257"/>
      <c r="V3" s="257"/>
      <c r="W3" s="257"/>
      <c r="X3" s="257"/>
      <c r="Y3" s="257"/>
      <c r="Z3" s="257"/>
      <c r="AA3" s="257"/>
      <c r="AC3" s="257" t="s">
        <v>28</v>
      </c>
      <c r="AD3" s="257"/>
      <c r="AE3" s="257"/>
      <c r="AF3" s="257"/>
      <c r="AG3" s="257"/>
      <c r="AH3" s="257"/>
      <c r="AI3" s="257"/>
      <c r="AJ3" s="257"/>
      <c r="AL3" s="258" t="s">
        <v>31</v>
      </c>
      <c r="AM3" s="258"/>
      <c r="AN3" s="258"/>
      <c r="AO3" s="258"/>
      <c r="AP3" s="258"/>
      <c r="AQ3" s="258"/>
      <c r="AR3" s="258"/>
      <c r="AS3" s="258"/>
      <c r="AT3" s="258"/>
    </row>
    <row r="4" spans="1:107" s="10" customFormat="1" ht="30" customHeight="1">
      <c r="A4" s="265" t="s">
        <v>374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Z4" s="25"/>
      <c r="AA4" s="31"/>
      <c r="AB4" s="25"/>
      <c r="AI4" s="25"/>
      <c r="AJ4" s="31"/>
      <c r="AK4" s="31"/>
      <c r="AL4" s="31"/>
      <c r="AM4" s="25"/>
      <c r="AN4" s="25"/>
      <c r="AO4" s="31"/>
      <c r="AP4" s="25"/>
      <c r="AQ4" s="25"/>
      <c r="AR4" s="31"/>
      <c r="AS4" s="25"/>
      <c r="AT4" s="25"/>
      <c r="AU4" s="25"/>
      <c r="AV4" s="25"/>
      <c r="AW4" s="31"/>
      <c r="AX4" s="25"/>
      <c r="AY4" s="25"/>
      <c r="AZ4" s="31"/>
      <c r="BA4" s="25"/>
      <c r="BB4" s="25"/>
      <c r="BC4" s="31"/>
      <c r="BD4" s="25"/>
      <c r="BE4" s="25"/>
      <c r="BF4" s="31"/>
      <c r="BG4" s="25"/>
      <c r="BH4" s="25"/>
      <c r="BI4" s="31"/>
      <c r="BJ4" s="25"/>
      <c r="BK4" s="25"/>
      <c r="BL4" s="31"/>
      <c r="BM4" s="25"/>
      <c r="BN4" s="25"/>
      <c r="BO4" s="31"/>
      <c r="BP4" s="25"/>
      <c r="BQ4" s="25"/>
      <c r="BR4" s="31"/>
      <c r="BS4" s="25"/>
      <c r="BT4" s="25"/>
      <c r="BU4" s="31"/>
      <c r="BV4" s="25"/>
      <c r="BW4" s="25"/>
      <c r="BX4" s="31"/>
      <c r="BY4" s="25"/>
      <c r="BZ4" s="25"/>
      <c r="CA4" s="31"/>
      <c r="CB4" s="25"/>
      <c r="CC4" s="25"/>
      <c r="CD4" s="31"/>
      <c r="CE4" s="25"/>
      <c r="CF4" s="25"/>
      <c r="CG4" s="31"/>
      <c r="CH4" s="25"/>
      <c r="CI4" s="25"/>
      <c r="CJ4" s="31"/>
      <c r="CK4" s="25"/>
      <c r="CL4" s="25"/>
      <c r="CM4" s="31"/>
      <c r="CN4" s="25"/>
      <c r="CO4" s="25"/>
      <c r="CP4" s="31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</row>
    <row r="5" spans="1:31" s="10" customFormat="1" ht="15.75" customHeight="1">
      <c r="A5" s="9"/>
      <c r="B5" s="11"/>
      <c r="C5" s="12" t="s">
        <v>0</v>
      </c>
      <c r="D5" s="266" t="s">
        <v>19</v>
      </c>
      <c r="E5" s="266"/>
      <c r="F5" s="266"/>
      <c r="G5" s="266"/>
      <c r="H5" s="266"/>
      <c r="I5" s="266"/>
      <c r="J5" s="266"/>
      <c r="K5" s="266"/>
      <c r="L5" s="266"/>
      <c r="M5" s="266"/>
      <c r="N5" s="266" t="s">
        <v>89</v>
      </c>
      <c r="O5" s="266"/>
      <c r="P5" s="266"/>
      <c r="Q5" s="266"/>
      <c r="R5" s="266"/>
      <c r="S5" s="266"/>
      <c r="U5" s="20"/>
      <c r="V5" s="13"/>
      <c r="AD5" s="20"/>
      <c r="AE5" s="13"/>
    </row>
    <row r="6" spans="1:31" s="10" customFormat="1" ht="15.75" customHeight="1">
      <c r="A6" s="9"/>
      <c r="B6" s="11"/>
      <c r="C6" s="12"/>
      <c r="D6" s="35"/>
      <c r="E6" s="181"/>
      <c r="F6" s="21"/>
      <c r="G6" s="21"/>
      <c r="H6" s="21"/>
      <c r="I6" s="21"/>
      <c r="J6" s="21"/>
      <c r="K6" s="21"/>
      <c r="L6" s="21"/>
      <c r="M6" s="21"/>
      <c r="N6" s="24"/>
      <c r="O6" s="21"/>
      <c r="P6" s="21"/>
      <c r="Q6" s="21"/>
      <c r="R6" s="21"/>
      <c r="S6" s="21"/>
      <c r="U6" s="20"/>
      <c r="V6" s="13"/>
      <c r="AD6" s="20"/>
      <c r="AE6" s="13"/>
    </row>
    <row r="7" spans="1:31" s="10" customFormat="1" ht="15.75" customHeight="1">
      <c r="A7" s="259" t="s">
        <v>92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U7" s="20"/>
      <c r="V7" s="13"/>
      <c r="AD7" s="20"/>
      <c r="AE7" s="13"/>
    </row>
    <row r="8" spans="1:31" s="10" customFormat="1" ht="15.75" customHeight="1">
      <c r="A8" s="260" t="s">
        <v>23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U8" s="22"/>
      <c r="V8" s="23"/>
      <c r="AD8" s="22"/>
      <c r="AE8" s="23"/>
    </row>
    <row r="9" spans="1:33" s="15" customFormat="1" ht="26.25" customHeight="1">
      <c r="A9" s="14" t="s">
        <v>1</v>
      </c>
      <c r="B9" s="14" t="s">
        <v>10</v>
      </c>
      <c r="C9" s="14" t="s">
        <v>2</v>
      </c>
      <c r="D9" s="36" t="s">
        <v>3</v>
      </c>
      <c r="E9" s="36" t="s">
        <v>79</v>
      </c>
      <c r="F9" s="14" t="s">
        <v>4</v>
      </c>
      <c r="G9" s="14" t="s">
        <v>5</v>
      </c>
      <c r="H9" s="14" t="s">
        <v>6</v>
      </c>
      <c r="I9" s="14" t="s">
        <v>30</v>
      </c>
      <c r="J9" s="14" t="s">
        <v>17</v>
      </c>
      <c r="K9" s="14" t="s">
        <v>16</v>
      </c>
      <c r="L9" s="14"/>
      <c r="M9" s="14"/>
      <c r="N9" s="14" t="s">
        <v>7</v>
      </c>
      <c r="O9" s="263" t="s">
        <v>8</v>
      </c>
      <c r="P9" s="263"/>
      <c r="Q9" s="263"/>
      <c r="R9" s="186" t="s">
        <v>9</v>
      </c>
      <c r="S9" s="212" t="s">
        <v>1</v>
      </c>
      <c r="U9" s="18"/>
      <c r="V9" s="34"/>
      <c r="W9" s="17"/>
      <c r="X9" s="19"/>
      <c r="AD9" s="18"/>
      <c r="AE9" s="34"/>
      <c r="AF9" s="17"/>
      <c r="AG9" s="19"/>
    </row>
    <row r="10" spans="1:15" s="4" customFormat="1" ht="15.75" customHeight="1">
      <c r="A10" s="172">
        <v>1</v>
      </c>
      <c r="B10" s="176">
        <v>22</v>
      </c>
      <c r="C10" s="180" t="s">
        <v>49</v>
      </c>
      <c r="D10" s="205">
        <v>1999</v>
      </c>
      <c r="E10" s="213" t="s">
        <v>299</v>
      </c>
      <c r="F10" s="206" t="s">
        <v>144</v>
      </c>
      <c r="G10" s="175" t="str">
        <f aca="true" t="shared" si="0" ref="G10:G16">M10</f>
        <v>9:19,4</v>
      </c>
      <c r="H10" s="173">
        <f>LOOKUP(L10,$AC$2:$AJ$2,$AC$1:$AJ$1)</f>
        <v>2</v>
      </c>
      <c r="I10" s="176">
        <f>LOOKUP(A10,$AL$1:$AT$1,$AL$2:$AT$2)</f>
        <v>9</v>
      </c>
      <c r="J10" s="177">
        <v>9</v>
      </c>
      <c r="K10" s="178" t="s">
        <v>291</v>
      </c>
      <c r="L10" s="8">
        <f aca="true" t="shared" si="1" ref="L10:L16">((J10*100)+K10)</f>
        <v>919.4</v>
      </c>
      <c r="M10" s="179" t="str">
        <f aca="true" t="shared" si="2" ref="M10:M16">CONCATENATE(J10,":",K10)</f>
        <v>9:19,4</v>
      </c>
      <c r="N10" s="206" t="s">
        <v>148</v>
      </c>
      <c r="O10" s="173"/>
    </row>
    <row r="11" spans="1:15" s="4" customFormat="1" ht="15.75" customHeight="1">
      <c r="A11" s="172">
        <v>2</v>
      </c>
      <c r="B11" s="176">
        <v>21</v>
      </c>
      <c r="C11" s="180" t="s">
        <v>48</v>
      </c>
      <c r="D11" s="205">
        <v>1999</v>
      </c>
      <c r="E11" s="213" t="s">
        <v>299</v>
      </c>
      <c r="F11" s="206" t="s">
        <v>46</v>
      </c>
      <c r="G11" s="175" t="str">
        <f t="shared" si="0"/>
        <v>9:46,4</v>
      </c>
      <c r="H11" s="173">
        <f>LOOKUP(L11,$AC$2:$AJ$2,$AC$1:$AJ$1)</f>
        <v>3</v>
      </c>
      <c r="I11" s="176">
        <f>LOOKUP(A11,$AL$1:$AT$1,$AL$2:$AT$2)</f>
        <v>7</v>
      </c>
      <c r="J11" s="177">
        <v>9</v>
      </c>
      <c r="K11" s="178" t="s">
        <v>292</v>
      </c>
      <c r="L11" s="8">
        <f t="shared" si="1"/>
        <v>946.4</v>
      </c>
      <c r="M11" s="179" t="str">
        <f t="shared" si="2"/>
        <v>9:46,4</v>
      </c>
      <c r="N11" s="206" t="s">
        <v>139</v>
      </c>
      <c r="O11" s="173"/>
    </row>
    <row r="12" spans="1:15" s="4" customFormat="1" ht="15.75" customHeight="1">
      <c r="A12" s="172">
        <v>3</v>
      </c>
      <c r="B12" s="176">
        <v>127</v>
      </c>
      <c r="C12" s="214" t="s">
        <v>235</v>
      </c>
      <c r="D12" s="215">
        <v>1999</v>
      </c>
      <c r="E12" s="213" t="s">
        <v>299</v>
      </c>
      <c r="F12" s="174" t="s">
        <v>228</v>
      </c>
      <c r="G12" s="175" t="str">
        <f t="shared" si="0"/>
        <v>9:47,4</v>
      </c>
      <c r="H12" s="173">
        <f>LOOKUP(L12,$AC$2:$AJ$2,$AC$1:$AJ$1)</f>
        <v>3</v>
      </c>
      <c r="I12" s="176">
        <f>LOOKUP(A12,$AL$1:$AT$1,$AL$2:$AT$2)</f>
        <v>6</v>
      </c>
      <c r="J12" s="177">
        <v>9</v>
      </c>
      <c r="K12" s="178" t="s">
        <v>293</v>
      </c>
      <c r="L12" s="8">
        <f t="shared" si="1"/>
        <v>947.4</v>
      </c>
      <c r="M12" s="179" t="str">
        <f t="shared" si="2"/>
        <v>9:47,4</v>
      </c>
      <c r="N12" s="174" t="s">
        <v>232</v>
      </c>
      <c r="O12" s="173"/>
    </row>
    <row r="13" spans="1:15" s="4" customFormat="1" ht="15.75" customHeight="1">
      <c r="A13" s="172">
        <v>4</v>
      </c>
      <c r="B13" s="176">
        <v>20</v>
      </c>
      <c r="C13" s="180" t="s">
        <v>142</v>
      </c>
      <c r="D13" s="205">
        <v>1998</v>
      </c>
      <c r="E13" s="213" t="s">
        <v>299</v>
      </c>
      <c r="F13" s="196" t="s">
        <v>145</v>
      </c>
      <c r="G13" s="175" t="str">
        <f t="shared" si="0"/>
        <v>10:23,5</v>
      </c>
      <c r="H13" s="173" t="str">
        <f>LOOKUP(L13,$AC$2:$AJ$2,$AC$1:$AJ$1)</f>
        <v>1ю</v>
      </c>
      <c r="I13" s="176">
        <f>LOOKUP(A13,$AL$1:$AT$1,$AL$2:$AT$2)</f>
        <v>5</v>
      </c>
      <c r="J13" s="177">
        <v>10</v>
      </c>
      <c r="K13" s="178" t="s">
        <v>294</v>
      </c>
      <c r="L13" s="8">
        <f t="shared" si="1"/>
        <v>1023.5</v>
      </c>
      <c r="M13" s="179" t="str">
        <f t="shared" si="2"/>
        <v>10:23,5</v>
      </c>
      <c r="N13" s="206" t="s">
        <v>147</v>
      </c>
      <c r="O13" s="173"/>
    </row>
    <row r="14" spans="1:15" s="4" customFormat="1" ht="15.75" customHeight="1">
      <c r="A14" s="172">
        <v>5</v>
      </c>
      <c r="B14" s="176">
        <v>23</v>
      </c>
      <c r="C14" s="180" t="s">
        <v>143</v>
      </c>
      <c r="D14" s="205">
        <v>1999</v>
      </c>
      <c r="E14" s="213" t="s">
        <v>299</v>
      </c>
      <c r="F14" s="206" t="s">
        <v>46</v>
      </c>
      <c r="G14" s="175" t="str">
        <f t="shared" si="0"/>
        <v>11:24,1</v>
      </c>
      <c r="H14" s="173" t="str">
        <f>LOOKUP(L14,$AC$2:$AJ$2,$AC$1:$AJ$1)</f>
        <v>2ю</v>
      </c>
      <c r="I14" s="176">
        <f>LOOKUP(A14,$AL$1:$AT$1,$AL$2:$AT$2)</f>
        <v>4</v>
      </c>
      <c r="J14" s="177">
        <v>11</v>
      </c>
      <c r="K14" s="178" t="s">
        <v>295</v>
      </c>
      <c r="L14" s="8">
        <f t="shared" si="1"/>
        <v>1124.1</v>
      </c>
      <c r="M14" s="179" t="str">
        <f t="shared" si="2"/>
        <v>11:24,1</v>
      </c>
      <c r="N14" s="206" t="s">
        <v>149</v>
      </c>
      <c r="O14" s="173"/>
    </row>
    <row r="15" spans="1:33" s="4" customFormat="1" ht="22.5" customHeight="1" hidden="1">
      <c r="A15" s="172"/>
      <c r="B15" s="176">
        <v>19</v>
      </c>
      <c r="C15" s="180" t="s">
        <v>141</v>
      </c>
      <c r="D15" s="205">
        <v>1998</v>
      </c>
      <c r="E15" s="213" t="s">
        <v>299</v>
      </c>
      <c r="F15" s="206" t="s">
        <v>144</v>
      </c>
      <c r="G15" s="175" t="str">
        <f t="shared" si="0"/>
        <v>н/я:</v>
      </c>
      <c r="H15" s="173"/>
      <c r="I15" s="176"/>
      <c r="J15" s="177" t="s">
        <v>290</v>
      </c>
      <c r="K15" s="178"/>
      <c r="L15" s="8" t="e">
        <f t="shared" si="1"/>
        <v>#VALUE!</v>
      </c>
      <c r="M15" s="179" t="str">
        <f t="shared" si="2"/>
        <v>н/я:</v>
      </c>
      <c r="N15" s="180" t="s">
        <v>146</v>
      </c>
      <c r="O15" s="173"/>
      <c r="X15" s="8"/>
      <c r="AG15" s="8"/>
    </row>
    <row r="16" spans="1:15" s="4" customFormat="1" ht="22.5" customHeight="1" hidden="1">
      <c r="A16" s="172"/>
      <c r="B16" s="176">
        <v>33</v>
      </c>
      <c r="C16" s="214" t="s">
        <v>215</v>
      </c>
      <c r="D16" s="215">
        <v>1999</v>
      </c>
      <c r="E16" s="213" t="s">
        <v>63</v>
      </c>
      <c r="F16" s="174" t="s">
        <v>211</v>
      </c>
      <c r="G16" s="175" t="str">
        <f t="shared" si="0"/>
        <v>н/я:</v>
      </c>
      <c r="H16" s="173"/>
      <c r="I16" s="176"/>
      <c r="J16" s="177" t="s">
        <v>290</v>
      </c>
      <c r="K16" s="178"/>
      <c r="L16" s="8" t="e">
        <f t="shared" si="1"/>
        <v>#VALUE!</v>
      </c>
      <c r="M16" s="179" t="str">
        <f t="shared" si="2"/>
        <v>н/я:</v>
      </c>
      <c r="N16" s="174" t="s">
        <v>212</v>
      </c>
      <c r="O16" s="173"/>
    </row>
    <row r="17" spans="1:31" s="4" customFormat="1" ht="15.75" customHeight="1">
      <c r="A17" s="261" t="s">
        <v>91</v>
      </c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U17" s="8"/>
      <c r="V17" s="216"/>
      <c r="AD17" s="8"/>
      <c r="AE17" s="216"/>
    </row>
    <row r="18" spans="1:31" s="4" customFormat="1" ht="15.75" customHeight="1">
      <c r="A18" s="262" t="s">
        <v>23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U18" s="217"/>
      <c r="V18" s="218"/>
      <c r="AD18" s="217"/>
      <c r="AE18" s="218"/>
    </row>
    <row r="19" spans="1:33" s="220" customFormat="1" ht="26.25" customHeight="1">
      <c r="A19" s="14" t="s">
        <v>1</v>
      </c>
      <c r="B19" s="14" t="s">
        <v>10</v>
      </c>
      <c r="C19" s="14" t="s">
        <v>2</v>
      </c>
      <c r="D19" s="36" t="s">
        <v>3</v>
      </c>
      <c r="E19" s="36" t="s">
        <v>79</v>
      </c>
      <c r="F19" s="14" t="s">
        <v>4</v>
      </c>
      <c r="G19" s="14" t="s">
        <v>5</v>
      </c>
      <c r="H19" s="14" t="s">
        <v>6</v>
      </c>
      <c r="I19" s="14" t="s">
        <v>30</v>
      </c>
      <c r="J19" s="14" t="s">
        <v>17</v>
      </c>
      <c r="K19" s="14" t="s">
        <v>16</v>
      </c>
      <c r="L19" s="14"/>
      <c r="M19" s="14"/>
      <c r="N19" s="14" t="s">
        <v>7</v>
      </c>
      <c r="O19" s="264" t="s">
        <v>8</v>
      </c>
      <c r="P19" s="264"/>
      <c r="Q19" s="264"/>
      <c r="R19" s="192" t="s">
        <v>9</v>
      </c>
      <c r="S19" s="219" t="s">
        <v>1</v>
      </c>
      <c r="U19" s="221"/>
      <c r="V19" s="34"/>
      <c r="W19" s="222"/>
      <c r="X19" s="223"/>
      <c r="AD19" s="221"/>
      <c r="AE19" s="34"/>
      <c r="AF19" s="222"/>
      <c r="AG19" s="223"/>
    </row>
    <row r="20" spans="1:33" s="4" customFormat="1" ht="14.25" customHeight="1">
      <c r="A20" s="172">
        <v>1</v>
      </c>
      <c r="B20" s="176">
        <v>152</v>
      </c>
      <c r="C20" s="180" t="s">
        <v>255</v>
      </c>
      <c r="D20" s="205">
        <v>2000</v>
      </c>
      <c r="E20" s="213" t="s">
        <v>63</v>
      </c>
      <c r="F20" s="224" t="s">
        <v>228</v>
      </c>
      <c r="G20" s="175" t="str">
        <f aca="true" t="shared" si="3" ref="G20:G32">M20</f>
        <v>9:10,1</v>
      </c>
      <c r="H20" s="173">
        <f aca="true" t="shared" si="4" ref="H20:H31">LOOKUP(L20,$AC$2:$AJ$2,$AC$1:$AJ$1)</f>
        <v>2</v>
      </c>
      <c r="I20" s="176">
        <f aca="true" t="shared" si="5" ref="I20:I31">LOOKUP(A20,$AL$1:$AT$1,$AL$2:$AT$2)</f>
        <v>9</v>
      </c>
      <c r="J20" s="177">
        <v>9</v>
      </c>
      <c r="K20" s="178" t="s">
        <v>318</v>
      </c>
      <c r="L20" s="8">
        <f aca="true" t="shared" si="6" ref="L20:L32">((J20*100)+K20)</f>
        <v>910.1</v>
      </c>
      <c r="M20" s="179" t="str">
        <f aca="true" t="shared" si="7" ref="M20:M32">CONCATENATE(J20,":",K20)</f>
        <v>9:10,1</v>
      </c>
      <c r="N20" s="206" t="s">
        <v>247</v>
      </c>
      <c r="O20" s="173"/>
      <c r="X20" s="8"/>
      <c r="AG20" s="8"/>
    </row>
    <row r="21" spans="1:15" s="4" customFormat="1" ht="14.25" customHeight="1">
      <c r="A21" s="172">
        <v>2</v>
      </c>
      <c r="B21" s="176">
        <v>11</v>
      </c>
      <c r="C21" s="180" t="s">
        <v>119</v>
      </c>
      <c r="D21" s="205">
        <v>2001</v>
      </c>
      <c r="E21" s="213" t="s">
        <v>299</v>
      </c>
      <c r="F21" s="224" t="s">
        <v>125</v>
      </c>
      <c r="G21" s="175" t="str">
        <f t="shared" si="3"/>
        <v>9:28,2</v>
      </c>
      <c r="H21" s="173">
        <f t="shared" si="4"/>
        <v>2</v>
      </c>
      <c r="I21" s="176">
        <f t="shared" si="5"/>
        <v>7</v>
      </c>
      <c r="J21" s="177">
        <v>9</v>
      </c>
      <c r="K21" s="178" t="s">
        <v>319</v>
      </c>
      <c r="L21" s="8">
        <f t="shared" si="6"/>
        <v>928.2</v>
      </c>
      <c r="M21" s="179" t="str">
        <f t="shared" si="7"/>
        <v>9:28,2</v>
      </c>
      <c r="N21" s="206" t="s">
        <v>53</v>
      </c>
      <c r="O21" s="173"/>
    </row>
    <row r="22" spans="1:15" s="4" customFormat="1" ht="14.25" customHeight="1">
      <c r="A22" s="172">
        <v>3</v>
      </c>
      <c r="B22" s="176">
        <v>154</v>
      </c>
      <c r="C22" s="180" t="s">
        <v>256</v>
      </c>
      <c r="D22" s="205">
        <v>2001</v>
      </c>
      <c r="E22" s="213" t="s">
        <v>63</v>
      </c>
      <c r="F22" s="224" t="s">
        <v>228</v>
      </c>
      <c r="G22" s="175" t="str">
        <f t="shared" si="3"/>
        <v>9:31,6</v>
      </c>
      <c r="H22" s="173">
        <f t="shared" si="4"/>
        <v>2</v>
      </c>
      <c r="I22" s="176">
        <f t="shared" si="5"/>
        <v>6</v>
      </c>
      <c r="J22" s="177">
        <v>9</v>
      </c>
      <c r="K22" s="178" t="s">
        <v>320</v>
      </c>
      <c r="L22" s="8">
        <f t="shared" si="6"/>
        <v>931.6</v>
      </c>
      <c r="M22" s="179" t="str">
        <f t="shared" si="7"/>
        <v>9:31,6</v>
      </c>
      <c r="N22" s="206" t="s">
        <v>247</v>
      </c>
      <c r="O22" s="173"/>
    </row>
    <row r="23" spans="1:33" s="4" customFormat="1" ht="14.25" customHeight="1">
      <c r="A23" s="172">
        <v>4</v>
      </c>
      <c r="B23" s="176">
        <v>8</v>
      </c>
      <c r="C23" s="180" t="s">
        <v>116</v>
      </c>
      <c r="D23" s="205">
        <v>2001</v>
      </c>
      <c r="E23" s="213" t="s">
        <v>299</v>
      </c>
      <c r="F23" s="224" t="s">
        <v>124</v>
      </c>
      <c r="G23" s="175" t="str">
        <f t="shared" si="3"/>
        <v>9:33,5</v>
      </c>
      <c r="H23" s="173">
        <f t="shared" si="4"/>
        <v>2</v>
      </c>
      <c r="I23" s="176">
        <f t="shared" si="5"/>
        <v>5</v>
      </c>
      <c r="J23" s="177">
        <v>9</v>
      </c>
      <c r="K23" s="178" t="s">
        <v>321</v>
      </c>
      <c r="L23" s="8">
        <f t="shared" si="6"/>
        <v>933.5</v>
      </c>
      <c r="M23" s="179" t="str">
        <f t="shared" si="7"/>
        <v>9:33,5</v>
      </c>
      <c r="N23" s="206" t="s">
        <v>126</v>
      </c>
      <c r="O23" s="173"/>
      <c r="X23" s="8"/>
      <c r="AG23" s="8"/>
    </row>
    <row r="24" spans="1:15" s="4" customFormat="1" ht="14.25" customHeight="1">
      <c r="A24" s="172">
        <v>5</v>
      </c>
      <c r="B24" s="176">
        <v>12</v>
      </c>
      <c r="C24" s="180" t="s">
        <v>120</v>
      </c>
      <c r="D24" s="205">
        <v>2001</v>
      </c>
      <c r="E24" s="213" t="s">
        <v>299</v>
      </c>
      <c r="F24" s="224" t="s">
        <v>124</v>
      </c>
      <c r="G24" s="175" t="str">
        <f t="shared" si="3"/>
        <v>9:48,8</v>
      </c>
      <c r="H24" s="173">
        <f t="shared" si="4"/>
        <v>3</v>
      </c>
      <c r="I24" s="176">
        <f t="shared" si="5"/>
        <v>4</v>
      </c>
      <c r="J24" s="177">
        <v>9</v>
      </c>
      <c r="K24" s="178" t="s">
        <v>322</v>
      </c>
      <c r="L24" s="8">
        <f t="shared" si="6"/>
        <v>948.8</v>
      </c>
      <c r="M24" s="179" t="str">
        <f t="shared" si="7"/>
        <v>9:48,8</v>
      </c>
      <c r="N24" s="206" t="s">
        <v>128</v>
      </c>
      <c r="O24" s="173"/>
    </row>
    <row r="25" spans="1:15" s="4" customFormat="1" ht="14.25" customHeight="1">
      <c r="A25" s="172">
        <v>6</v>
      </c>
      <c r="B25" s="176">
        <v>137</v>
      </c>
      <c r="C25" s="180" t="s">
        <v>242</v>
      </c>
      <c r="D25" s="205">
        <v>2001</v>
      </c>
      <c r="E25" s="213" t="s">
        <v>63</v>
      </c>
      <c r="F25" s="224" t="s">
        <v>243</v>
      </c>
      <c r="G25" s="175" t="str">
        <f t="shared" si="3"/>
        <v>9:51,7</v>
      </c>
      <c r="H25" s="173">
        <f t="shared" si="4"/>
        <v>3</v>
      </c>
      <c r="I25" s="176">
        <f t="shared" si="5"/>
        <v>3</v>
      </c>
      <c r="J25" s="177">
        <v>9</v>
      </c>
      <c r="K25" s="178" t="s">
        <v>323</v>
      </c>
      <c r="L25" s="8">
        <f t="shared" si="6"/>
        <v>951.7</v>
      </c>
      <c r="M25" s="179" t="str">
        <f t="shared" si="7"/>
        <v>9:51,7</v>
      </c>
      <c r="N25" s="206" t="s">
        <v>244</v>
      </c>
      <c r="O25" s="173"/>
    </row>
    <row r="26" spans="1:15" s="4" customFormat="1" ht="14.25" customHeight="1">
      <c r="A26" s="172">
        <v>7</v>
      </c>
      <c r="B26" s="176">
        <v>176</v>
      </c>
      <c r="C26" s="214" t="s">
        <v>287</v>
      </c>
      <c r="D26" s="215">
        <v>2001</v>
      </c>
      <c r="E26" s="213" t="s">
        <v>63</v>
      </c>
      <c r="F26" s="174" t="s">
        <v>222</v>
      </c>
      <c r="G26" s="175" t="str">
        <f t="shared" si="3"/>
        <v>9:52,0</v>
      </c>
      <c r="H26" s="173">
        <f t="shared" si="4"/>
        <v>3</v>
      </c>
      <c r="I26" s="176">
        <f t="shared" si="5"/>
        <v>2</v>
      </c>
      <c r="J26" s="177">
        <v>9</v>
      </c>
      <c r="K26" s="178" t="s">
        <v>324</v>
      </c>
      <c r="L26" s="8">
        <f t="shared" si="6"/>
        <v>952</v>
      </c>
      <c r="M26" s="179" t="str">
        <f t="shared" si="7"/>
        <v>9:52,0</v>
      </c>
      <c r="N26" s="174" t="s">
        <v>288</v>
      </c>
      <c r="O26" s="173"/>
    </row>
    <row r="27" spans="1:15" s="4" customFormat="1" ht="14.25" customHeight="1">
      <c r="A27" s="172">
        <v>8</v>
      </c>
      <c r="B27" s="176">
        <v>10</v>
      </c>
      <c r="C27" s="180" t="s">
        <v>118</v>
      </c>
      <c r="D27" s="205">
        <v>2000</v>
      </c>
      <c r="E27" s="213" t="s">
        <v>299</v>
      </c>
      <c r="F27" s="224" t="s">
        <v>121</v>
      </c>
      <c r="G27" s="175" t="str">
        <f t="shared" si="3"/>
        <v>10:10,2</v>
      </c>
      <c r="H27" s="173">
        <f t="shared" si="4"/>
        <v>3</v>
      </c>
      <c r="I27" s="176">
        <f t="shared" si="5"/>
        <v>1</v>
      </c>
      <c r="J27" s="177">
        <v>10</v>
      </c>
      <c r="K27" s="178" t="s">
        <v>325</v>
      </c>
      <c r="L27" s="8">
        <f t="shared" si="6"/>
        <v>1010.2</v>
      </c>
      <c r="M27" s="179" t="str">
        <f t="shared" si="7"/>
        <v>10:10,2</v>
      </c>
      <c r="N27" s="206" t="s">
        <v>127</v>
      </c>
      <c r="O27" s="173"/>
    </row>
    <row r="28" spans="1:15" s="4" customFormat="1" ht="14.25" customHeight="1">
      <c r="A28" s="172">
        <v>9</v>
      </c>
      <c r="B28" s="176">
        <v>160</v>
      </c>
      <c r="C28" s="214" t="s">
        <v>271</v>
      </c>
      <c r="D28" s="215">
        <v>2001</v>
      </c>
      <c r="E28" s="213" t="s">
        <v>63</v>
      </c>
      <c r="F28" s="225" t="s">
        <v>259</v>
      </c>
      <c r="G28" s="175" t="str">
        <f t="shared" si="3"/>
        <v>10:23,9</v>
      </c>
      <c r="H28" s="173" t="str">
        <f t="shared" si="4"/>
        <v>1ю</v>
      </c>
      <c r="I28" s="176">
        <f t="shared" si="5"/>
        <v>0</v>
      </c>
      <c r="J28" s="177">
        <v>10</v>
      </c>
      <c r="K28" s="178" t="s">
        <v>326</v>
      </c>
      <c r="L28" s="8">
        <f t="shared" si="6"/>
        <v>1023.9</v>
      </c>
      <c r="M28" s="179" t="str">
        <f t="shared" si="7"/>
        <v>10:23,9</v>
      </c>
      <c r="N28" s="174" t="s">
        <v>272</v>
      </c>
      <c r="O28" s="173"/>
    </row>
    <row r="29" spans="1:15" s="4" customFormat="1" ht="14.25" customHeight="1">
      <c r="A29" s="172">
        <v>10</v>
      </c>
      <c r="B29" s="176">
        <v>128</v>
      </c>
      <c r="C29" s="180" t="s">
        <v>236</v>
      </c>
      <c r="D29" s="205">
        <v>2000</v>
      </c>
      <c r="E29" s="213" t="s">
        <v>63</v>
      </c>
      <c r="F29" s="224" t="s">
        <v>228</v>
      </c>
      <c r="G29" s="175" t="str">
        <f t="shared" si="3"/>
        <v>10:34,4</v>
      </c>
      <c r="H29" s="173" t="str">
        <f t="shared" si="4"/>
        <v>1ю</v>
      </c>
      <c r="I29" s="176">
        <f t="shared" si="5"/>
        <v>0</v>
      </c>
      <c r="J29" s="177">
        <v>10</v>
      </c>
      <c r="K29" s="178" t="s">
        <v>327</v>
      </c>
      <c r="L29" s="8">
        <f t="shared" si="6"/>
        <v>1034.4</v>
      </c>
      <c r="M29" s="179" t="str">
        <f t="shared" si="7"/>
        <v>10:34,4</v>
      </c>
      <c r="N29" s="206" t="s">
        <v>237</v>
      </c>
      <c r="O29" s="173"/>
    </row>
    <row r="30" spans="1:15" s="4" customFormat="1" ht="14.25" customHeight="1">
      <c r="A30" s="172">
        <v>11</v>
      </c>
      <c r="B30" s="176">
        <v>158</v>
      </c>
      <c r="C30" s="226" t="s">
        <v>270</v>
      </c>
      <c r="D30" s="215">
        <v>2001</v>
      </c>
      <c r="E30" s="213" t="s">
        <v>63</v>
      </c>
      <c r="F30" s="225" t="s">
        <v>259</v>
      </c>
      <c r="G30" s="175" t="str">
        <f t="shared" si="3"/>
        <v>11:11,10</v>
      </c>
      <c r="H30" s="173" t="str">
        <f t="shared" si="4"/>
        <v>2ю</v>
      </c>
      <c r="I30" s="176">
        <f t="shared" si="5"/>
        <v>0</v>
      </c>
      <c r="J30" s="177">
        <v>11</v>
      </c>
      <c r="K30" s="178" t="s">
        <v>328</v>
      </c>
      <c r="L30" s="8">
        <f t="shared" si="6"/>
        <v>1111.1</v>
      </c>
      <c r="M30" s="179" t="str">
        <f t="shared" si="7"/>
        <v>11:11,10</v>
      </c>
      <c r="N30" s="174" t="s">
        <v>260</v>
      </c>
      <c r="O30" s="173"/>
    </row>
    <row r="31" spans="1:15" s="4" customFormat="1" ht="14.25" customHeight="1">
      <c r="A31" s="172">
        <v>12</v>
      </c>
      <c r="B31" s="176">
        <v>13</v>
      </c>
      <c r="C31" s="180" t="s">
        <v>330</v>
      </c>
      <c r="D31" s="205">
        <v>2001</v>
      </c>
      <c r="E31" s="213" t="s">
        <v>299</v>
      </c>
      <c r="F31" s="224" t="s">
        <v>122</v>
      </c>
      <c r="G31" s="175" t="str">
        <f t="shared" si="3"/>
        <v>11:37,3</v>
      </c>
      <c r="H31" s="173" t="str">
        <f t="shared" si="4"/>
        <v>2ю</v>
      </c>
      <c r="I31" s="176">
        <f t="shared" si="5"/>
        <v>0</v>
      </c>
      <c r="J31" s="177">
        <v>11</v>
      </c>
      <c r="K31" s="178" t="s">
        <v>329</v>
      </c>
      <c r="L31" s="8">
        <f t="shared" si="6"/>
        <v>1137.3</v>
      </c>
      <c r="M31" s="179" t="str">
        <f t="shared" si="7"/>
        <v>11:37,3</v>
      </c>
      <c r="N31" s="206" t="s">
        <v>115</v>
      </c>
      <c r="O31" s="173"/>
    </row>
    <row r="32" spans="1:15" s="4" customFormat="1" ht="14.25" customHeight="1">
      <c r="A32" s="172"/>
      <c r="B32" s="176">
        <v>175</v>
      </c>
      <c r="C32" s="214" t="s">
        <v>281</v>
      </c>
      <c r="D32" s="215">
        <v>2000</v>
      </c>
      <c r="E32" s="213" t="s">
        <v>63</v>
      </c>
      <c r="F32" s="225" t="s">
        <v>228</v>
      </c>
      <c r="G32" s="175" t="str">
        <f t="shared" si="3"/>
        <v>сошел:</v>
      </c>
      <c r="H32" s="173"/>
      <c r="I32" s="176"/>
      <c r="J32" s="177" t="s">
        <v>317</v>
      </c>
      <c r="K32" s="178"/>
      <c r="L32" s="8" t="e">
        <f t="shared" si="6"/>
        <v>#VALUE!</v>
      </c>
      <c r="M32" s="179" t="str">
        <f t="shared" si="7"/>
        <v>сошел:</v>
      </c>
      <c r="N32" s="174" t="s">
        <v>247</v>
      </c>
      <c r="O32" s="173"/>
    </row>
    <row r="33" spans="1:31" s="4" customFormat="1" ht="15.75" customHeight="1">
      <c r="A33" s="261" t="s">
        <v>90</v>
      </c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U33" s="8"/>
      <c r="V33" s="216"/>
      <c r="AD33" s="8"/>
      <c r="AE33" s="216"/>
    </row>
    <row r="34" spans="1:31" s="4" customFormat="1" ht="15.75" customHeight="1">
      <c r="A34" s="262" t="s">
        <v>20</v>
      </c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U34" s="217"/>
      <c r="V34" s="218"/>
      <c r="AD34" s="217"/>
      <c r="AE34" s="218"/>
    </row>
    <row r="35" spans="1:33" s="220" customFormat="1" ht="26.25" customHeight="1">
      <c r="A35" s="14" t="s">
        <v>1</v>
      </c>
      <c r="B35" s="14" t="s">
        <v>10</v>
      </c>
      <c r="C35" s="14" t="s">
        <v>2</v>
      </c>
      <c r="D35" s="36" t="s">
        <v>3</v>
      </c>
      <c r="E35" s="36" t="s">
        <v>79</v>
      </c>
      <c r="F35" s="14" t="s">
        <v>4</v>
      </c>
      <c r="G35" s="14" t="s">
        <v>5</v>
      </c>
      <c r="H35" s="14" t="s">
        <v>6</v>
      </c>
      <c r="I35" s="14" t="s">
        <v>30</v>
      </c>
      <c r="J35" s="14" t="s">
        <v>17</v>
      </c>
      <c r="K35" s="14" t="s">
        <v>16</v>
      </c>
      <c r="L35" s="14"/>
      <c r="M35" s="14"/>
      <c r="N35" s="14" t="s">
        <v>7</v>
      </c>
      <c r="O35" s="264" t="s">
        <v>8</v>
      </c>
      <c r="P35" s="264"/>
      <c r="Q35" s="264"/>
      <c r="R35" s="192" t="s">
        <v>9</v>
      </c>
      <c r="S35" s="219" t="s">
        <v>1</v>
      </c>
      <c r="U35" s="221"/>
      <c r="V35" s="34"/>
      <c r="W35" s="222"/>
      <c r="X35" s="223"/>
      <c r="AD35" s="221"/>
      <c r="AE35" s="34"/>
      <c r="AF35" s="222"/>
      <c r="AG35" s="223"/>
    </row>
    <row r="36" spans="1:33" s="41" customFormat="1" ht="15" customHeight="1">
      <c r="A36" s="205">
        <v>1</v>
      </c>
      <c r="B36" s="176">
        <v>138</v>
      </c>
      <c r="C36" s="214" t="s">
        <v>245</v>
      </c>
      <c r="D36" s="215">
        <v>2002</v>
      </c>
      <c r="E36" s="227" t="s">
        <v>63</v>
      </c>
      <c r="F36" s="225" t="s">
        <v>243</v>
      </c>
      <c r="G36" s="215" t="str">
        <f aca="true" t="shared" si="8" ref="G36:G58">M36</f>
        <v>4:25,1</v>
      </c>
      <c r="H36" s="176">
        <f aca="true" t="shared" si="9" ref="H36:H57">LOOKUP(L36,$T$2:$AA$2,$T$1:$AA$1)</f>
        <v>2</v>
      </c>
      <c r="I36" s="176">
        <f aca="true" t="shared" si="10" ref="I36:I57">LOOKUP(A36,$AL$1:$AT$1,$AL$2:$AT$2)</f>
        <v>9</v>
      </c>
      <c r="J36" s="228">
        <v>4</v>
      </c>
      <c r="K36" s="229" t="s">
        <v>354</v>
      </c>
      <c r="L36" s="40">
        <f aca="true" t="shared" si="11" ref="L36:L58">((J36*100)+K36)</f>
        <v>425.1</v>
      </c>
      <c r="M36" s="230" t="str">
        <f aca="true" t="shared" si="12" ref="M36:M58">CONCATENATE(J36,":",K36)</f>
        <v>4:25,1</v>
      </c>
      <c r="N36" s="214" t="s">
        <v>244</v>
      </c>
      <c r="O36" s="176"/>
      <c r="U36" s="42"/>
      <c r="V36" s="7"/>
      <c r="X36" s="40"/>
      <c r="AD36" s="42"/>
      <c r="AE36" s="7"/>
      <c r="AG36" s="40"/>
    </row>
    <row r="37" spans="1:33" s="41" customFormat="1" ht="15" customHeight="1">
      <c r="A37" s="205">
        <v>2</v>
      </c>
      <c r="B37" s="176">
        <v>178</v>
      </c>
      <c r="C37" s="226" t="s">
        <v>214</v>
      </c>
      <c r="D37" s="215">
        <v>2002</v>
      </c>
      <c r="E37" s="227" t="s">
        <v>63</v>
      </c>
      <c r="F37" s="225" t="s">
        <v>211</v>
      </c>
      <c r="G37" s="215" t="str">
        <f t="shared" si="8"/>
        <v>4:31,3</v>
      </c>
      <c r="H37" s="176">
        <f t="shared" si="9"/>
        <v>3</v>
      </c>
      <c r="I37" s="176">
        <f t="shared" si="10"/>
        <v>7</v>
      </c>
      <c r="J37" s="228">
        <v>4</v>
      </c>
      <c r="K37" s="229" t="s">
        <v>355</v>
      </c>
      <c r="L37" s="40">
        <f t="shared" si="11"/>
        <v>431.3</v>
      </c>
      <c r="M37" s="230" t="str">
        <f t="shared" si="12"/>
        <v>4:31,3</v>
      </c>
      <c r="N37" s="214" t="s">
        <v>212</v>
      </c>
      <c r="O37" s="176"/>
      <c r="U37" s="42"/>
      <c r="V37" s="7"/>
      <c r="X37" s="40"/>
      <c r="AD37" s="42"/>
      <c r="AE37" s="7"/>
      <c r="AG37" s="40"/>
    </row>
    <row r="38" spans="1:33" s="41" customFormat="1" ht="15" customHeight="1">
      <c r="A38" s="205">
        <v>3</v>
      </c>
      <c r="B38" s="176">
        <v>24</v>
      </c>
      <c r="C38" s="180" t="s">
        <v>150</v>
      </c>
      <c r="D38" s="205">
        <v>2002</v>
      </c>
      <c r="E38" s="227" t="s">
        <v>299</v>
      </c>
      <c r="F38" s="224" t="s">
        <v>136</v>
      </c>
      <c r="G38" s="215" t="str">
        <f t="shared" si="8"/>
        <v>4:36,7</v>
      </c>
      <c r="H38" s="176">
        <f t="shared" si="9"/>
        <v>3</v>
      </c>
      <c r="I38" s="176">
        <f t="shared" si="10"/>
        <v>6</v>
      </c>
      <c r="J38" s="228">
        <v>4</v>
      </c>
      <c r="K38" s="229" t="s">
        <v>356</v>
      </c>
      <c r="L38" s="40">
        <f t="shared" si="11"/>
        <v>436.7</v>
      </c>
      <c r="M38" s="230" t="str">
        <f t="shared" si="12"/>
        <v>4:36,7</v>
      </c>
      <c r="N38" s="180" t="s">
        <v>160</v>
      </c>
      <c r="O38" s="176"/>
      <c r="U38" s="42"/>
      <c r="V38" s="7"/>
      <c r="X38" s="40"/>
      <c r="AD38" s="42"/>
      <c r="AE38" s="7"/>
      <c r="AG38" s="40"/>
    </row>
    <row r="39" spans="1:33" s="41" customFormat="1" ht="15" customHeight="1">
      <c r="A39" s="205">
        <v>4</v>
      </c>
      <c r="B39" s="176">
        <v>29</v>
      </c>
      <c r="C39" s="180" t="s">
        <v>39</v>
      </c>
      <c r="D39" s="205">
        <v>2003</v>
      </c>
      <c r="E39" s="227" t="s">
        <v>299</v>
      </c>
      <c r="F39" s="224" t="s">
        <v>159</v>
      </c>
      <c r="G39" s="215" t="str">
        <f t="shared" si="8"/>
        <v>4:40,6</v>
      </c>
      <c r="H39" s="176">
        <f t="shared" si="9"/>
        <v>3</v>
      </c>
      <c r="I39" s="176">
        <f t="shared" si="10"/>
        <v>5</v>
      </c>
      <c r="J39" s="228">
        <v>4</v>
      </c>
      <c r="K39" s="229" t="s">
        <v>357</v>
      </c>
      <c r="L39" s="40">
        <f t="shared" si="11"/>
        <v>440.6</v>
      </c>
      <c r="M39" s="230" t="str">
        <f t="shared" si="12"/>
        <v>4:40,6</v>
      </c>
      <c r="N39" s="180" t="s">
        <v>40</v>
      </c>
      <c r="O39" s="176"/>
      <c r="U39" s="42"/>
      <c r="V39" s="43"/>
      <c r="X39" s="40"/>
      <c r="AD39" s="42"/>
      <c r="AE39" s="43"/>
      <c r="AG39" s="40"/>
    </row>
    <row r="40" spans="1:33" s="41" customFormat="1" ht="15" customHeight="1">
      <c r="A40" s="205">
        <v>5</v>
      </c>
      <c r="B40" s="176">
        <v>157</v>
      </c>
      <c r="C40" s="41" t="s">
        <v>257</v>
      </c>
      <c r="D40" s="176">
        <v>2002</v>
      </c>
      <c r="E40" s="227" t="s">
        <v>63</v>
      </c>
      <c r="F40" s="225" t="s">
        <v>228</v>
      </c>
      <c r="G40" s="215" t="str">
        <f t="shared" si="8"/>
        <v>4:43,7</v>
      </c>
      <c r="H40" s="176">
        <f t="shared" si="9"/>
        <v>3</v>
      </c>
      <c r="I40" s="176">
        <f t="shared" si="10"/>
        <v>4</v>
      </c>
      <c r="J40" s="228">
        <v>4</v>
      </c>
      <c r="K40" s="229" t="s">
        <v>358</v>
      </c>
      <c r="L40" s="40">
        <f t="shared" si="11"/>
        <v>443.7</v>
      </c>
      <c r="M40" s="230" t="str">
        <f t="shared" si="12"/>
        <v>4:43,7</v>
      </c>
      <c r="N40" s="214" t="s">
        <v>247</v>
      </c>
      <c r="O40" s="176"/>
      <c r="U40" s="42"/>
      <c r="V40" s="43"/>
      <c r="X40" s="40"/>
      <c r="AD40" s="42"/>
      <c r="AE40" s="43"/>
      <c r="AG40" s="40"/>
    </row>
    <row r="41" spans="1:33" s="41" customFormat="1" ht="15" customHeight="1">
      <c r="A41" s="205">
        <v>6</v>
      </c>
      <c r="B41" s="176">
        <v>26</v>
      </c>
      <c r="C41" s="231" t="s">
        <v>151</v>
      </c>
      <c r="D41" s="205">
        <v>2002</v>
      </c>
      <c r="E41" s="227" t="s">
        <v>299</v>
      </c>
      <c r="F41" s="224" t="s">
        <v>157</v>
      </c>
      <c r="G41" s="215" t="str">
        <f t="shared" si="8"/>
        <v>4:46,5</v>
      </c>
      <c r="H41" s="176">
        <f t="shared" si="9"/>
        <v>3</v>
      </c>
      <c r="I41" s="176">
        <f t="shared" si="10"/>
        <v>3</v>
      </c>
      <c r="J41" s="228">
        <v>4</v>
      </c>
      <c r="K41" s="229" t="s">
        <v>359</v>
      </c>
      <c r="L41" s="40">
        <f t="shared" si="11"/>
        <v>446.5</v>
      </c>
      <c r="M41" s="230" t="str">
        <f t="shared" si="12"/>
        <v>4:46,5</v>
      </c>
      <c r="N41" s="180" t="s">
        <v>162</v>
      </c>
      <c r="O41" s="176"/>
      <c r="U41" s="42"/>
      <c r="V41" s="7"/>
      <c r="X41" s="40"/>
      <c r="AD41" s="42"/>
      <c r="AE41" s="7"/>
      <c r="AG41" s="40"/>
    </row>
    <row r="42" spans="1:33" s="41" customFormat="1" ht="15" customHeight="1">
      <c r="A42" s="205">
        <v>7</v>
      </c>
      <c r="B42" s="176">
        <v>31</v>
      </c>
      <c r="C42" s="180" t="s">
        <v>155</v>
      </c>
      <c r="D42" s="205">
        <v>2002</v>
      </c>
      <c r="E42" s="227" t="s">
        <v>299</v>
      </c>
      <c r="F42" s="224" t="s">
        <v>42</v>
      </c>
      <c r="G42" s="215" t="str">
        <f t="shared" si="8"/>
        <v>4:47,1</v>
      </c>
      <c r="H42" s="176" t="str">
        <f t="shared" si="9"/>
        <v>1ю</v>
      </c>
      <c r="I42" s="176">
        <f t="shared" si="10"/>
        <v>2</v>
      </c>
      <c r="J42" s="228">
        <v>4</v>
      </c>
      <c r="K42" s="229" t="s">
        <v>360</v>
      </c>
      <c r="L42" s="40">
        <f t="shared" si="11"/>
        <v>447.1</v>
      </c>
      <c r="M42" s="230" t="str">
        <f t="shared" si="12"/>
        <v>4:47,1</v>
      </c>
      <c r="N42" s="197" t="s">
        <v>165</v>
      </c>
      <c r="O42" s="176"/>
      <c r="U42" s="42"/>
      <c r="V42" s="43"/>
      <c r="X42" s="40"/>
      <c r="AD42" s="42"/>
      <c r="AE42" s="43"/>
      <c r="AG42" s="40"/>
    </row>
    <row r="43" spans="1:32" s="41" customFormat="1" ht="15" customHeight="1">
      <c r="A43" s="205">
        <v>8</v>
      </c>
      <c r="B43" s="176">
        <v>28</v>
      </c>
      <c r="C43" s="180" t="s">
        <v>153</v>
      </c>
      <c r="D43" s="205">
        <v>2003</v>
      </c>
      <c r="E43" s="227" t="s">
        <v>299</v>
      </c>
      <c r="F43" s="196" t="s">
        <v>158</v>
      </c>
      <c r="G43" s="215" t="str">
        <f t="shared" si="8"/>
        <v>4:50,5</v>
      </c>
      <c r="H43" s="176" t="str">
        <f t="shared" si="9"/>
        <v>1ю</v>
      </c>
      <c r="I43" s="176">
        <f t="shared" si="10"/>
        <v>1</v>
      </c>
      <c r="J43" s="228">
        <v>4</v>
      </c>
      <c r="K43" s="229" t="s">
        <v>361</v>
      </c>
      <c r="L43" s="40">
        <f t="shared" si="11"/>
        <v>450.5</v>
      </c>
      <c r="M43" s="230" t="str">
        <f t="shared" si="12"/>
        <v>4:50,5</v>
      </c>
      <c r="N43" s="180" t="s">
        <v>164</v>
      </c>
      <c r="O43" s="176"/>
      <c r="T43" s="40"/>
      <c r="U43" s="6"/>
      <c r="W43" s="40"/>
      <c r="AC43" s="40"/>
      <c r="AD43" s="6"/>
      <c r="AF43" s="40"/>
    </row>
    <row r="44" spans="1:33" s="41" customFormat="1" ht="15" customHeight="1">
      <c r="A44" s="205">
        <v>9</v>
      </c>
      <c r="B44" s="176">
        <v>30</v>
      </c>
      <c r="C44" s="180" t="s">
        <v>154</v>
      </c>
      <c r="D44" s="205">
        <v>2002</v>
      </c>
      <c r="E44" s="227" t="s">
        <v>299</v>
      </c>
      <c r="F44" s="224" t="s">
        <v>42</v>
      </c>
      <c r="G44" s="215" t="str">
        <f t="shared" si="8"/>
        <v>4:53,6</v>
      </c>
      <c r="H44" s="176" t="str">
        <f t="shared" si="9"/>
        <v>1ю</v>
      </c>
      <c r="I44" s="176">
        <f t="shared" si="10"/>
        <v>0</v>
      </c>
      <c r="J44" s="228">
        <v>4</v>
      </c>
      <c r="K44" s="229" t="s">
        <v>362</v>
      </c>
      <c r="L44" s="40">
        <f t="shared" si="11"/>
        <v>453.6</v>
      </c>
      <c r="M44" s="230" t="str">
        <f t="shared" si="12"/>
        <v>4:53,6</v>
      </c>
      <c r="N44" s="206" t="s">
        <v>165</v>
      </c>
      <c r="O44" s="176"/>
      <c r="U44" s="42"/>
      <c r="V44" s="43"/>
      <c r="X44" s="40"/>
      <c r="AD44" s="42"/>
      <c r="AE44" s="43"/>
      <c r="AG44" s="40"/>
    </row>
    <row r="45" spans="1:33" s="41" customFormat="1" ht="15" customHeight="1">
      <c r="A45" s="205">
        <v>10</v>
      </c>
      <c r="B45" s="176">
        <v>27</v>
      </c>
      <c r="C45" s="180" t="s">
        <v>152</v>
      </c>
      <c r="D45" s="205">
        <v>2003</v>
      </c>
      <c r="E45" s="227" t="s">
        <v>299</v>
      </c>
      <c r="F45" s="224" t="s">
        <v>286</v>
      </c>
      <c r="G45" s="215" t="str">
        <f t="shared" si="8"/>
        <v>4:57,7</v>
      </c>
      <c r="H45" s="176" t="str">
        <f t="shared" si="9"/>
        <v>1ю</v>
      </c>
      <c r="I45" s="176">
        <f t="shared" si="10"/>
        <v>0</v>
      </c>
      <c r="J45" s="228">
        <v>4</v>
      </c>
      <c r="K45" s="229" t="s">
        <v>363</v>
      </c>
      <c r="L45" s="40">
        <f t="shared" si="11"/>
        <v>457.7</v>
      </c>
      <c r="M45" s="230" t="str">
        <f t="shared" si="12"/>
        <v>4:57,7</v>
      </c>
      <c r="N45" s="180" t="s">
        <v>163</v>
      </c>
      <c r="O45" s="176"/>
      <c r="U45" s="42"/>
      <c r="V45" s="7"/>
      <c r="X45" s="40"/>
      <c r="AD45" s="42"/>
      <c r="AE45" s="7"/>
      <c r="AG45" s="40"/>
    </row>
    <row r="46" spans="1:32" s="41" customFormat="1" ht="15" customHeight="1">
      <c r="A46" s="205">
        <v>11</v>
      </c>
      <c r="B46" s="176">
        <v>304</v>
      </c>
      <c r="C46" s="214" t="s">
        <v>102</v>
      </c>
      <c r="D46" s="205">
        <v>2004</v>
      </c>
      <c r="E46" s="227" t="s">
        <v>63</v>
      </c>
      <c r="F46" s="225" t="s">
        <v>105</v>
      </c>
      <c r="G46" s="215" t="str">
        <f t="shared" si="8"/>
        <v>4:58,2</v>
      </c>
      <c r="H46" s="176" t="str">
        <f t="shared" si="9"/>
        <v>1ю</v>
      </c>
      <c r="I46" s="176">
        <f t="shared" si="10"/>
        <v>0</v>
      </c>
      <c r="J46" s="228">
        <v>4</v>
      </c>
      <c r="K46" s="229" t="s">
        <v>367</v>
      </c>
      <c r="L46" s="40">
        <f t="shared" si="11"/>
        <v>458.2</v>
      </c>
      <c r="M46" s="230" t="str">
        <f t="shared" si="12"/>
        <v>4:58,2</v>
      </c>
      <c r="N46" s="214" t="s">
        <v>107</v>
      </c>
      <c r="O46" s="176"/>
      <c r="T46" s="40"/>
      <c r="U46" s="6"/>
      <c r="W46" s="40"/>
      <c r="AC46" s="40"/>
      <c r="AD46" s="6"/>
      <c r="AF46" s="40"/>
    </row>
    <row r="47" spans="1:33" s="41" customFormat="1" ht="15" customHeight="1">
      <c r="A47" s="205">
        <v>12</v>
      </c>
      <c r="B47" s="176">
        <v>130</v>
      </c>
      <c r="C47" s="226" t="s">
        <v>238</v>
      </c>
      <c r="D47" s="215">
        <v>2002</v>
      </c>
      <c r="E47" s="227" t="s">
        <v>63</v>
      </c>
      <c r="F47" s="225" t="s">
        <v>63</v>
      </c>
      <c r="G47" s="215" t="str">
        <f t="shared" si="8"/>
        <v>5:00,5</v>
      </c>
      <c r="H47" s="176" t="str">
        <f t="shared" si="9"/>
        <v>1ю</v>
      </c>
      <c r="I47" s="176">
        <f t="shared" si="10"/>
        <v>0</v>
      </c>
      <c r="J47" s="228">
        <v>5</v>
      </c>
      <c r="K47" s="229" t="s">
        <v>364</v>
      </c>
      <c r="L47" s="40">
        <f t="shared" si="11"/>
        <v>500.5</v>
      </c>
      <c r="M47" s="230" t="str">
        <f t="shared" si="12"/>
        <v>5:00,5</v>
      </c>
      <c r="N47" s="214" t="s">
        <v>239</v>
      </c>
      <c r="O47" s="176"/>
      <c r="U47" s="42"/>
      <c r="V47" s="7"/>
      <c r="X47" s="40"/>
      <c r="AD47" s="42"/>
      <c r="AE47" s="7"/>
      <c r="AG47" s="40"/>
    </row>
    <row r="48" spans="1:33" s="41" customFormat="1" ht="15" customHeight="1">
      <c r="A48" s="205">
        <v>13</v>
      </c>
      <c r="B48" s="176">
        <v>305</v>
      </c>
      <c r="C48" s="41" t="s">
        <v>103</v>
      </c>
      <c r="D48" s="176">
        <v>2004</v>
      </c>
      <c r="E48" s="227" t="s">
        <v>63</v>
      </c>
      <c r="F48" s="225" t="s">
        <v>105</v>
      </c>
      <c r="G48" s="215" t="str">
        <f t="shared" si="8"/>
        <v>5:04,0</v>
      </c>
      <c r="H48" s="176" t="str">
        <f t="shared" si="9"/>
        <v>1ю</v>
      </c>
      <c r="I48" s="176">
        <f t="shared" si="10"/>
        <v>0</v>
      </c>
      <c r="J48" s="228">
        <v>5</v>
      </c>
      <c r="K48" s="229" t="s">
        <v>368</v>
      </c>
      <c r="L48" s="40">
        <f t="shared" si="11"/>
        <v>504</v>
      </c>
      <c r="M48" s="230" t="str">
        <f t="shared" si="12"/>
        <v>5:04,0</v>
      </c>
      <c r="N48" s="214" t="s">
        <v>107</v>
      </c>
      <c r="O48" s="176"/>
      <c r="U48" s="42"/>
      <c r="V48" s="43"/>
      <c r="X48" s="40"/>
      <c r="AD48" s="42"/>
      <c r="AE48" s="43"/>
      <c r="AG48" s="40"/>
    </row>
    <row r="49" spans="1:33" s="41" customFormat="1" ht="15" customHeight="1">
      <c r="A49" s="205">
        <v>14</v>
      </c>
      <c r="B49" s="176">
        <v>167</v>
      </c>
      <c r="C49" s="214" t="s">
        <v>269</v>
      </c>
      <c r="D49" s="215">
        <v>2004</v>
      </c>
      <c r="E49" s="227" t="s">
        <v>63</v>
      </c>
      <c r="F49" s="225" t="s">
        <v>259</v>
      </c>
      <c r="G49" s="215" t="str">
        <f t="shared" si="8"/>
        <v>5:11,8</v>
      </c>
      <c r="H49" s="176" t="str">
        <f t="shared" si="9"/>
        <v>1ю</v>
      </c>
      <c r="I49" s="176">
        <f t="shared" si="10"/>
        <v>0</v>
      </c>
      <c r="J49" s="228">
        <v>5</v>
      </c>
      <c r="K49" s="229" t="s">
        <v>369</v>
      </c>
      <c r="L49" s="40">
        <f t="shared" si="11"/>
        <v>511.8</v>
      </c>
      <c r="M49" s="230" t="str">
        <f t="shared" si="12"/>
        <v>5:11,8</v>
      </c>
      <c r="N49" s="214" t="s">
        <v>262</v>
      </c>
      <c r="O49" s="176"/>
      <c r="U49" s="42"/>
      <c r="V49" s="7"/>
      <c r="X49" s="40"/>
      <c r="AD49" s="42"/>
      <c r="AE49" s="7"/>
      <c r="AG49" s="40"/>
    </row>
    <row r="50" spans="1:33" s="41" customFormat="1" ht="15" customHeight="1">
      <c r="A50" s="205">
        <v>15</v>
      </c>
      <c r="B50" s="176">
        <v>131</v>
      </c>
      <c r="C50" s="226" t="s">
        <v>240</v>
      </c>
      <c r="D50" s="215">
        <v>2004</v>
      </c>
      <c r="E50" s="227" t="s">
        <v>63</v>
      </c>
      <c r="F50" s="225" t="s">
        <v>63</v>
      </c>
      <c r="G50" s="215" t="str">
        <f t="shared" si="8"/>
        <v>5:15,9</v>
      </c>
      <c r="H50" s="176" t="str">
        <f t="shared" si="9"/>
        <v>2ю</v>
      </c>
      <c r="I50" s="176">
        <f t="shared" si="10"/>
        <v>0</v>
      </c>
      <c r="J50" s="228">
        <v>5</v>
      </c>
      <c r="K50" s="229" t="s">
        <v>370</v>
      </c>
      <c r="L50" s="40">
        <f t="shared" si="11"/>
        <v>515.9</v>
      </c>
      <c r="M50" s="230" t="str">
        <f t="shared" si="12"/>
        <v>5:15,9</v>
      </c>
      <c r="N50" s="214" t="s">
        <v>239</v>
      </c>
      <c r="O50" s="176"/>
      <c r="U50" s="42"/>
      <c r="V50" s="7"/>
      <c r="X50" s="40"/>
      <c r="AD50" s="42"/>
      <c r="AE50" s="7"/>
      <c r="AG50" s="40"/>
    </row>
    <row r="51" spans="1:33" s="41" customFormat="1" ht="15" customHeight="1">
      <c r="A51" s="205">
        <v>16</v>
      </c>
      <c r="B51" s="176">
        <v>161</v>
      </c>
      <c r="C51" s="41" t="s">
        <v>264</v>
      </c>
      <c r="D51" s="215">
        <v>2003</v>
      </c>
      <c r="E51" s="227" t="s">
        <v>63</v>
      </c>
      <c r="F51" s="225" t="s">
        <v>259</v>
      </c>
      <c r="G51" s="215" t="str">
        <f t="shared" si="8"/>
        <v>5:16,0</v>
      </c>
      <c r="H51" s="176" t="str">
        <f t="shared" si="9"/>
        <v>2ю</v>
      </c>
      <c r="I51" s="176">
        <f t="shared" si="10"/>
        <v>0</v>
      </c>
      <c r="J51" s="228">
        <v>5</v>
      </c>
      <c r="K51" s="229" t="s">
        <v>365</v>
      </c>
      <c r="L51" s="40">
        <f t="shared" si="11"/>
        <v>516</v>
      </c>
      <c r="M51" s="230" t="str">
        <f t="shared" si="12"/>
        <v>5:16,0</v>
      </c>
      <c r="N51" s="214" t="s">
        <v>265</v>
      </c>
      <c r="O51" s="176"/>
      <c r="U51" s="42"/>
      <c r="V51" s="43"/>
      <c r="X51" s="40"/>
      <c r="AD51" s="42"/>
      <c r="AE51" s="43"/>
      <c r="AG51" s="40"/>
    </row>
    <row r="52" spans="1:33" s="41" customFormat="1" ht="15" customHeight="1">
      <c r="A52" s="205">
        <v>17</v>
      </c>
      <c r="B52" s="176">
        <v>166</v>
      </c>
      <c r="C52" s="232" t="s">
        <v>268</v>
      </c>
      <c r="D52" s="215">
        <v>2005</v>
      </c>
      <c r="E52" s="227" t="s">
        <v>63</v>
      </c>
      <c r="F52" s="225" t="s">
        <v>259</v>
      </c>
      <c r="G52" s="215" t="str">
        <f t="shared" si="8"/>
        <v>5:19,4</v>
      </c>
      <c r="H52" s="176" t="str">
        <f t="shared" si="9"/>
        <v>2ю</v>
      </c>
      <c r="I52" s="176">
        <f t="shared" si="10"/>
        <v>0</v>
      </c>
      <c r="J52" s="228">
        <v>5</v>
      </c>
      <c r="K52" s="229" t="s">
        <v>291</v>
      </c>
      <c r="L52" s="40">
        <f t="shared" si="11"/>
        <v>519.4</v>
      </c>
      <c r="M52" s="230" t="str">
        <f t="shared" si="12"/>
        <v>5:19,4</v>
      </c>
      <c r="N52" s="214" t="s">
        <v>265</v>
      </c>
      <c r="O52" s="176"/>
      <c r="U52" s="42"/>
      <c r="V52" s="7"/>
      <c r="X52" s="40"/>
      <c r="AD52" s="42"/>
      <c r="AE52" s="7"/>
      <c r="AG52" s="40"/>
    </row>
    <row r="53" spans="1:33" s="41" customFormat="1" ht="15" customHeight="1">
      <c r="A53" s="205">
        <v>18</v>
      </c>
      <c r="B53" s="176">
        <v>306</v>
      </c>
      <c r="C53" s="41" t="s">
        <v>104</v>
      </c>
      <c r="D53" s="176">
        <v>2004</v>
      </c>
      <c r="E53" s="227" t="s">
        <v>63</v>
      </c>
      <c r="F53" s="225" t="s">
        <v>105</v>
      </c>
      <c r="G53" s="215" t="str">
        <f t="shared" si="8"/>
        <v>5:20,4</v>
      </c>
      <c r="H53" s="176" t="str">
        <f t="shared" si="9"/>
        <v>2ю</v>
      </c>
      <c r="I53" s="176">
        <f t="shared" si="10"/>
        <v>0</v>
      </c>
      <c r="J53" s="228">
        <v>5</v>
      </c>
      <c r="K53" s="229" t="s">
        <v>343</v>
      </c>
      <c r="L53" s="40">
        <f t="shared" si="11"/>
        <v>520.4</v>
      </c>
      <c r="M53" s="230" t="str">
        <f t="shared" si="12"/>
        <v>5:20,4</v>
      </c>
      <c r="N53" s="214" t="s">
        <v>107</v>
      </c>
      <c r="O53" s="176"/>
      <c r="U53" s="42"/>
      <c r="V53" s="43"/>
      <c r="X53" s="40"/>
      <c r="AD53" s="42"/>
      <c r="AE53" s="43"/>
      <c r="AG53" s="40"/>
    </row>
    <row r="54" spans="1:33" s="41" customFormat="1" ht="15" customHeight="1">
      <c r="A54" s="205">
        <v>19</v>
      </c>
      <c r="B54" s="176">
        <v>162</v>
      </c>
      <c r="C54" s="41" t="s">
        <v>266</v>
      </c>
      <c r="D54" s="215">
        <v>2004</v>
      </c>
      <c r="E54" s="227" t="s">
        <v>63</v>
      </c>
      <c r="F54" s="225" t="s">
        <v>259</v>
      </c>
      <c r="G54" s="215" t="str">
        <f t="shared" si="8"/>
        <v>5:21,2</v>
      </c>
      <c r="H54" s="176" t="str">
        <f t="shared" si="9"/>
        <v>2ю</v>
      </c>
      <c r="I54" s="176">
        <f t="shared" si="10"/>
        <v>0</v>
      </c>
      <c r="J54" s="228">
        <v>5</v>
      </c>
      <c r="K54" s="229" t="s">
        <v>371</v>
      </c>
      <c r="L54" s="40">
        <f t="shared" si="11"/>
        <v>521.2</v>
      </c>
      <c r="M54" s="230" t="str">
        <f t="shared" si="12"/>
        <v>5:21,2</v>
      </c>
      <c r="N54" s="214" t="s">
        <v>265</v>
      </c>
      <c r="O54" s="176"/>
      <c r="U54" s="42"/>
      <c r="V54" s="43"/>
      <c r="X54" s="40"/>
      <c r="AD54" s="42"/>
      <c r="AE54" s="43"/>
      <c r="AG54" s="40"/>
    </row>
    <row r="55" spans="1:33" s="41" customFormat="1" ht="15" customHeight="1">
      <c r="A55" s="205">
        <v>20</v>
      </c>
      <c r="B55" s="176">
        <v>32</v>
      </c>
      <c r="C55" s="180" t="s">
        <v>156</v>
      </c>
      <c r="D55" s="205">
        <v>2002</v>
      </c>
      <c r="E55" s="227" t="s">
        <v>299</v>
      </c>
      <c r="F55" s="224" t="s">
        <v>46</v>
      </c>
      <c r="G55" s="215" t="str">
        <f t="shared" si="8"/>
        <v>5:22,6</v>
      </c>
      <c r="H55" s="176" t="str">
        <f t="shared" si="9"/>
        <v>2ю</v>
      </c>
      <c r="I55" s="176">
        <f t="shared" si="10"/>
        <v>0</v>
      </c>
      <c r="J55" s="228">
        <v>5</v>
      </c>
      <c r="K55" s="229" t="s">
        <v>366</v>
      </c>
      <c r="L55" s="40">
        <f t="shared" si="11"/>
        <v>522.6</v>
      </c>
      <c r="M55" s="230" t="str">
        <f t="shared" si="12"/>
        <v>5:22,6</v>
      </c>
      <c r="N55" s="180" t="s">
        <v>115</v>
      </c>
      <c r="O55" s="176"/>
      <c r="U55" s="42"/>
      <c r="V55" s="7"/>
      <c r="X55" s="40"/>
      <c r="AD55" s="42"/>
      <c r="AE55" s="7"/>
      <c r="AG55" s="40"/>
    </row>
    <row r="56" spans="1:32" s="41" customFormat="1" ht="15" customHeight="1">
      <c r="A56" s="205">
        <v>21</v>
      </c>
      <c r="B56" s="176">
        <v>132</v>
      </c>
      <c r="C56" s="226" t="s">
        <v>241</v>
      </c>
      <c r="D56" s="215">
        <v>2004</v>
      </c>
      <c r="E56" s="227" t="s">
        <v>63</v>
      </c>
      <c r="F56" s="225" t="s">
        <v>63</v>
      </c>
      <c r="G56" s="215" t="str">
        <f t="shared" si="8"/>
        <v>5:25,9</v>
      </c>
      <c r="H56" s="176" t="str">
        <f t="shared" si="9"/>
        <v>2ю</v>
      </c>
      <c r="I56" s="176">
        <f t="shared" si="10"/>
        <v>0</v>
      </c>
      <c r="J56" s="228">
        <v>5</v>
      </c>
      <c r="K56" s="229" t="s">
        <v>372</v>
      </c>
      <c r="L56" s="40">
        <f t="shared" si="11"/>
        <v>525.9</v>
      </c>
      <c r="M56" s="230" t="str">
        <f t="shared" si="12"/>
        <v>5:25,9</v>
      </c>
      <c r="N56" s="214" t="s">
        <v>239</v>
      </c>
      <c r="O56" s="176"/>
      <c r="T56" s="40"/>
      <c r="U56" s="6"/>
      <c r="W56" s="40"/>
      <c r="AC56" s="40"/>
      <c r="AD56" s="6"/>
      <c r="AF56" s="40"/>
    </row>
    <row r="57" spans="1:33" s="41" customFormat="1" ht="15" customHeight="1">
      <c r="A57" s="205">
        <v>22</v>
      </c>
      <c r="B57" s="176">
        <v>165</v>
      </c>
      <c r="C57" s="41" t="s">
        <v>267</v>
      </c>
      <c r="D57" s="215">
        <v>2004</v>
      </c>
      <c r="E57" s="227" t="s">
        <v>63</v>
      </c>
      <c r="F57" s="225" t="s">
        <v>259</v>
      </c>
      <c r="G57" s="215" t="str">
        <f t="shared" si="8"/>
        <v>5:38,5</v>
      </c>
      <c r="H57" s="176" t="str">
        <f t="shared" si="9"/>
        <v>3ю</v>
      </c>
      <c r="I57" s="176">
        <f t="shared" si="10"/>
        <v>0</v>
      </c>
      <c r="J57" s="228">
        <v>5</v>
      </c>
      <c r="K57" s="229" t="s">
        <v>373</v>
      </c>
      <c r="L57" s="40">
        <f t="shared" si="11"/>
        <v>538.5</v>
      </c>
      <c r="M57" s="230" t="str">
        <f t="shared" si="12"/>
        <v>5:38,5</v>
      </c>
      <c r="N57" s="214" t="s">
        <v>265</v>
      </c>
      <c r="O57" s="176"/>
      <c r="U57" s="42"/>
      <c r="V57" s="7"/>
      <c r="X57" s="40"/>
      <c r="AD57" s="42"/>
      <c r="AE57" s="7"/>
      <c r="AG57" s="40"/>
    </row>
    <row r="58" spans="1:33" s="41" customFormat="1" ht="15.75" customHeight="1" hidden="1">
      <c r="A58" s="205"/>
      <c r="B58" s="176">
        <v>25</v>
      </c>
      <c r="C58" s="180" t="s">
        <v>38</v>
      </c>
      <c r="D58" s="205">
        <v>2002</v>
      </c>
      <c r="E58" s="227" t="s">
        <v>299</v>
      </c>
      <c r="F58" s="224" t="s">
        <v>134</v>
      </c>
      <c r="G58" s="215" t="str">
        <f t="shared" si="8"/>
        <v>н/я:</v>
      </c>
      <c r="H58" s="176"/>
      <c r="I58" s="176"/>
      <c r="J58" s="228" t="s">
        <v>290</v>
      </c>
      <c r="K58" s="229"/>
      <c r="L58" s="40" t="e">
        <f t="shared" si="11"/>
        <v>#VALUE!</v>
      </c>
      <c r="M58" s="230" t="str">
        <f t="shared" si="12"/>
        <v>н/я:</v>
      </c>
      <c r="N58" s="180" t="s">
        <v>161</v>
      </c>
      <c r="O58" s="176"/>
      <c r="U58" s="42"/>
      <c r="V58" s="7"/>
      <c r="X58" s="40"/>
      <c r="AD58" s="42"/>
      <c r="AE58" s="7"/>
      <c r="AG58" s="40"/>
    </row>
    <row r="59" spans="1:33" s="235" customFormat="1" ht="12.75">
      <c r="A59" s="233"/>
      <c r="B59" s="234"/>
      <c r="D59" s="236"/>
      <c r="E59" s="237"/>
      <c r="F59" s="238"/>
      <c r="G59" s="234"/>
      <c r="H59" s="234"/>
      <c r="I59" s="234"/>
      <c r="J59" s="234"/>
      <c r="K59" s="234"/>
      <c r="L59" s="234"/>
      <c r="M59" s="234"/>
      <c r="O59" s="234"/>
      <c r="U59" s="239"/>
      <c r="V59" s="239"/>
      <c r="W59" s="239"/>
      <c r="X59" s="239"/>
      <c r="AD59" s="239"/>
      <c r="AE59" s="239"/>
      <c r="AF59" s="239"/>
      <c r="AG59" s="239"/>
    </row>
    <row r="60" spans="1:33" s="235" customFormat="1" ht="12.75">
      <c r="A60" s="233"/>
      <c r="B60" s="234"/>
      <c r="D60" s="236"/>
      <c r="E60" s="237"/>
      <c r="F60" s="238"/>
      <c r="G60" s="234"/>
      <c r="H60" s="234"/>
      <c r="I60" s="234"/>
      <c r="J60" s="234"/>
      <c r="K60" s="234"/>
      <c r="L60" s="234"/>
      <c r="M60" s="234"/>
      <c r="O60" s="234"/>
      <c r="U60" s="239"/>
      <c r="V60" s="239"/>
      <c r="W60" s="239"/>
      <c r="X60" s="239"/>
      <c r="AD60" s="239"/>
      <c r="AE60" s="239"/>
      <c r="AF60" s="239"/>
      <c r="AG60" s="239"/>
    </row>
    <row r="61" spans="1:33" s="235" customFormat="1" ht="12.75">
      <c r="A61" s="233"/>
      <c r="B61" s="234"/>
      <c r="C61" s="235" t="s">
        <v>375</v>
      </c>
      <c r="D61" s="236"/>
      <c r="E61" s="237"/>
      <c r="F61" s="238"/>
      <c r="G61" s="240" t="s">
        <v>283</v>
      </c>
      <c r="H61" s="234"/>
      <c r="I61" s="234"/>
      <c r="J61" s="234"/>
      <c r="K61" s="234"/>
      <c r="L61" s="234"/>
      <c r="M61" s="234"/>
      <c r="O61" s="234"/>
      <c r="U61" s="239"/>
      <c r="V61" s="239"/>
      <c r="W61" s="239"/>
      <c r="X61" s="239"/>
      <c r="AD61" s="239"/>
      <c r="AE61" s="239"/>
      <c r="AF61" s="239"/>
      <c r="AG61" s="239"/>
    </row>
    <row r="62" ht="12.75">
      <c r="G62" s="241"/>
    </row>
    <row r="63" spans="3:7" ht="12.75">
      <c r="C63" s="1" t="s">
        <v>376</v>
      </c>
      <c r="G63" s="241" t="s">
        <v>284</v>
      </c>
    </row>
  </sheetData>
  <sheetProtection password="C628" sheet="1" formatCells="0" formatColumns="0" formatRows="0" insertColumns="0" insertRows="0" insertHyperlinks="0" deleteColumns="0" deleteRows="0"/>
  <mergeCells count="18">
    <mergeCell ref="A1:S1"/>
    <mergeCell ref="A2:S2"/>
    <mergeCell ref="A3:S3"/>
    <mergeCell ref="A4:S4"/>
    <mergeCell ref="D5:M5"/>
    <mergeCell ref="N5:S5"/>
    <mergeCell ref="A34:S34"/>
    <mergeCell ref="O9:Q9"/>
    <mergeCell ref="A17:S17"/>
    <mergeCell ref="A18:S18"/>
    <mergeCell ref="O19:Q19"/>
    <mergeCell ref="O35:Q35"/>
    <mergeCell ref="T3:AA3"/>
    <mergeCell ref="AC3:AJ3"/>
    <mergeCell ref="AL3:AT3"/>
    <mergeCell ref="A7:S7"/>
    <mergeCell ref="A8:S8"/>
    <mergeCell ref="A33:S33"/>
  </mergeCells>
  <printOptions horizontalCentered="1"/>
  <pageMargins left="0.1968503937007874" right="0.15748031496062992" top="0.15748031496062992" bottom="0.15748031496062992" header="0.15748031496062992" footer="0.15748031496062992"/>
  <pageSetup fitToHeight="2" horizontalDpi="600" verticalDpi="600" orientation="landscape" paperSize="9" scale="98" r:id="rId1"/>
  <rowBreaks count="1" manualBreakCount="1">
    <brk id="32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DE48"/>
  <sheetViews>
    <sheetView view="pageBreakPreview" zoomScaleSheetLayoutView="100" zoomScalePageLayoutView="0" workbookViewId="0" topLeftCell="A1">
      <selection activeCell="AK1" sqref="T1:AK16384"/>
    </sheetView>
  </sheetViews>
  <sheetFormatPr defaultColWidth="9.00390625" defaultRowHeight="12.75"/>
  <cols>
    <col min="1" max="1" width="6.125" style="5" customWidth="1"/>
    <col min="2" max="2" width="5.75390625" style="2" customWidth="1"/>
    <col min="3" max="3" width="22.625" style="1" customWidth="1"/>
    <col min="4" max="4" width="7.75390625" style="37" customWidth="1"/>
    <col min="5" max="5" width="11.25390625" style="182" customWidth="1"/>
    <col min="6" max="6" width="29.125" style="3" customWidth="1"/>
    <col min="7" max="7" width="8.625" style="2" customWidth="1"/>
    <col min="8" max="9" width="7.125" style="2" customWidth="1"/>
    <col min="10" max="13" width="6.25390625" style="2" hidden="1" customWidth="1"/>
    <col min="14" max="14" width="29.25390625" style="1" customWidth="1"/>
    <col min="15" max="15" width="4.625" style="2" hidden="1" customWidth="1"/>
    <col min="16" max="17" width="4.625" style="1" hidden="1" customWidth="1"/>
    <col min="18" max="18" width="6.125" style="1" hidden="1" customWidth="1"/>
    <col min="19" max="19" width="4.375" style="1" hidden="1" customWidth="1"/>
    <col min="20" max="20" width="5.375" style="1" hidden="1" customWidth="1"/>
    <col min="21" max="24" width="5.375" style="16" hidden="1" customWidth="1"/>
    <col min="25" max="27" width="5.375" style="1" hidden="1" customWidth="1"/>
    <col min="28" max="37" width="3.375" style="1" hidden="1" customWidth="1"/>
    <col min="38" max="98" width="3.375" style="1" customWidth="1"/>
    <col min="99" max="16384" width="9.125" style="1" customWidth="1"/>
  </cols>
  <sheetData>
    <row r="1" spans="1:37" s="10" customFormat="1" ht="17.25" customHeight="1">
      <c r="A1" s="260" t="s">
        <v>21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44" t="s">
        <v>11</v>
      </c>
      <c r="U1" s="44">
        <v>1</v>
      </c>
      <c r="V1" s="44">
        <v>2</v>
      </c>
      <c r="W1" s="45">
        <v>3</v>
      </c>
      <c r="X1" s="44" t="s">
        <v>12</v>
      </c>
      <c r="Y1" s="44" t="s">
        <v>13</v>
      </c>
      <c r="Z1" s="44" t="s">
        <v>14</v>
      </c>
      <c r="AA1" s="44" t="s">
        <v>15</v>
      </c>
      <c r="AC1" s="47">
        <v>1</v>
      </c>
      <c r="AD1" s="48">
        <v>2</v>
      </c>
      <c r="AE1" s="47">
        <v>3</v>
      </c>
      <c r="AF1" s="47">
        <v>4</v>
      </c>
      <c r="AG1" s="48">
        <v>5</v>
      </c>
      <c r="AH1" s="47">
        <v>6</v>
      </c>
      <c r="AI1" s="30">
        <v>7</v>
      </c>
      <c r="AJ1" s="30">
        <v>8</v>
      </c>
      <c r="AK1" s="30">
        <v>9</v>
      </c>
    </row>
    <row r="2" spans="1:37" s="10" customFormat="1" ht="17.25" customHeight="1">
      <c r="A2" s="260" t="s">
        <v>18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46">
        <v>204</v>
      </c>
      <c r="U2" s="46">
        <v>1420.1</v>
      </c>
      <c r="V2" s="46">
        <v>1515.1</v>
      </c>
      <c r="W2" s="46">
        <v>1620.1</v>
      </c>
      <c r="X2" s="46">
        <v>1735.1</v>
      </c>
      <c r="Y2" s="46">
        <v>1900.1</v>
      </c>
      <c r="Z2" s="46">
        <v>2030.1</v>
      </c>
      <c r="AA2" s="46">
        <v>2230.1</v>
      </c>
      <c r="AC2" s="47">
        <v>9</v>
      </c>
      <c r="AD2" s="48">
        <v>7</v>
      </c>
      <c r="AE2" s="47">
        <v>6</v>
      </c>
      <c r="AF2" s="49">
        <v>5</v>
      </c>
      <c r="AG2" s="47">
        <v>4</v>
      </c>
      <c r="AH2" s="47">
        <v>3</v>
      </c>
      <c r="AI2" s="30">
        <v>2</v>
      </c>
      <c r="AJ2" s="30">
        <v>1</v>
      </c>
      <c r="AK2" s="30">
        <v>0</v>
      </c>
    </row>
    <row r="3" spans="1:37" s="10" customFormat="1" ht="9" customHeight="1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57" t="s">
        <v>29</v>
      </c>
      <c r="U3" s="257"/>
      <c r="V3" s="257"/>
      <c r="W3" s="257"/>
      <c r="X3" s="257"/>
      <c r="Y3" s="257"/>
      <c r="Z3" s="257"/>
      <c r="AA3" s="257"/>
      <c r="AC3" s="258" t="s">
        <v>31</v>
      </c>
      <c r="AD3" s="258"/>
      <c r="AE3" s="258"/>
      <c r="AF3" s="258"/>
      <c r="AG3" s="258"/>
      <c r="AH3" s="258"/>
      <c r="AI3" s="258"/>
      <c r="AJ3" s="258"/>
      <c r="AK3" s="258"/>
    </row>
    <row r="4" spans="1:109" s="10" customFormat="1" ht="29.25" customHeight="1">
      <c r="A4" s="265" t="s">
        <v>289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Z4" s="25"/>
      <c r="AA4" s="31"/>
      <c r="AB4" s="25"/>
      <c r="AC4" s="31"/>
      <c r="AD4" s="25"/>
      <c r="AE4" s="25"/>
      <c r="AF4" s="31"/>
      <c r="AG4" s="25"/>
      <c r="AH4" s="25"/>
      <c r="AI4" s="31"/>
      <c r="AJ4" s="25"/>
      <c r="AK4" s="25"/>
      <c r="AL4" s="25"/>
      <c r="AM4" s="31"/>
      <c r="AN4" s="25"/>
      <c r="AO4" s="25"/>
      <c r="AP4" s="31"/>
      <c r="AQ4" s="25"/>
      <c r="AR4" s="25"/>
      <c r="AS4" s="31"/>
      <c r="AT4" s="25"/>
      <c r="AU4" s="25"/>
      <c r="AV4" s="31"/>
      <c r="AW4" s="25"/>
      <c r="AX4" s="25"/>
      <c r="AY4" s="31"/>
      <c r="AZ4" s="25"/>
      <c r="BA4" s="25"/>
      <c r="BB4" s="31"/>
      <c r="BC4" s="25"/>
      <c r="BD4" s="25"/>
      <c r="BE4" s="31"/>
      <c r="BF4" s="25"/>
      <c r="BG4" s="25"/>
      <c r="BH4" s="31"/>
      <c r="BI4" s="25"/>
      <c r="BJ4" s="25"/>
      <c r="BK4" s="31"/>
      <c r="BL4" s="25"/>
      <c r="BM4" s="25"/>
      <c r="BN4" s="31"/>
      <c r="BO4" s="25"/>
      <c r="BP4" s="25"/>
      <c r="BQ4" s="31"/>
      <c r="BR4" s="25"/>
      <c r="BS4" s="25"/>
      <c r="BT4" s="31"/>
      <c r="BU4" s="25"/>
      <c r="BV4" s="25"/>
      <c r="BW4" s="31"/>
      <c r="BX4" s="25"/>
      <c r="BY4" s="25"/>
      <c r="BZ4" s="31"/>
      <c r="CA4" s="25"/>
      <c r="CB4" s="25"/>
      <c r="CC4" s="31"/>
      <c r="CD4" s="25"/>
      <c r="CE4" s="25"/>
      <c r="CF4" s="31"/>
      <c r="CG4" s="25"/>
      <c r="CH4" s="25"/>
      <c r="CI4" s="31"/>
      <c r="CJ4" s="25"/>
      <c r="CK4" s="25"/>
      <c r="CL4" s="31"/>
      <c r="CM4" s="25"/>
      <c r="CN4" s="25"/>
      <c r="CO4" s="31"/>
      <c r="CP4" s="25"/>
      <c r="CQ4" s="25"/>
      <c r="CR4" s="31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</row>
    <row r="5" spans="1:22" s="10" customFormat="1" ht="15.75" customHeight="1">
      <c r="A5" s="9"/>
      <c r="B5" s="11"/>
      <c r="C5" s="12" t="s">
        <v>0</v>
      </c>
      <c r="D5" s="266" t="s">
        <v>19</v>
      </c>
      <c r="E5" s="266"/>
      <c r="F5" s="266"/>
      <c r="G5" s="266"/>
      <c r="H5" s="266"/>
      <c r="I5" s="266"/>
      <c r="J5" s="266"/>
      <c r="K5" s="266"/>
      <c r="L5" s="266"/>
      <c r="M5" s="266"/>
      <c r="N5" s="266" t="s">
        <v>89</v>
      </c>
      <c r="O5" s="266"/>
      <c r="P5" s="266"/>
      <c r="Q5" s="266"/>
      <c r="R5" s="266"/>
      <c r="S5" s="266"/>
      <c r="U5" s="20"/>
      <c r="V5" s="13"/>
    </row>
    <row r="6" spans="1:22" s="10" customFormat="1" ht="10.5" customHeight="1">
      <c r="A6" s="9"/>
      <c r="B6" s="11"/>
      <c r="C6" s="12"/>
      <c r="D6" s="35"/>
      <c r="E6" s="181"/>
      <c r="F6" s="21"/>
      <c r="G6" s="21"/>
      <c r="H6" s="21"/>
      <c r="I6" s="21"/>
      <c r="J6" s="21"/>
      <c r="K6" s="21"/>
      <c r="L6" s="21"/>
      <c r="M6" s="21"/>
      <c r="N6" s="24"/>
      <c r="O6" s="21"/>
      <c r="P6" s="21"/>
      <c r="Q6" s="21"/>
      <c r="R6" s="21"/>
      <c r="S6" s="21"/>
      <c r="U6" s="20"/>
      <c r="V6" s="13"/>
    </row>
    <row r="7" spans="1:22" s="10" customFormat="1" ht="15.75" customHeight="1">
      <c r="A7" s="259" t="s">
        <v>88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U7" s="20"/>
      <c r="V7" s="13"/>
    </row>
    <row r="8" spans="1:22" s="10" customFormat="1" ht="15.75" customHeight="1">
      <c r="A8" s="260" t="s">
        <v>25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U8" s="22"/>
      <c r="V8" s="23"/>
    </row>
    <row r="9" spans="1:24" s="15" customFormat="1" ht="26.25" customHeight="1">
      <c r="A9" s="14" t="s">
        <v>1</v>
      </c>
      <c r="B9" s="14" t="s">
        <v>10</v>
      </c>
      <c r="C9" s="14" t="s">
        <v>2</v>
      </c>
      <c r="D9" s="36" t="s">
        <v>3</v>
      </c>
      <c r="E9" s="36" t="s">
        <v>79</v>
      </c>
      <c r="F9" s="14" t="s">
        <v>4</v>
      </c>
      <c r="G9" s="14" t="s">
        <v>8</v>
      </c>
      <c r="H9" s="14" t="s">
        <v>6</v>
      </c>
      <c r="I9" s="14" t="s">
        <v>30</v>
      </c>
      <c r="J9" s="14" t="s">
        <v>26</v>
      </c>
      <c r="K9" s="14" t="s">
        <v>16</v>
      </c>
      <c r="L9" s="14"/>
      <c r="M9" s="14"/>
      <c r="N9" s="14" t="s">
        <v>7</v>
      </c>
      <c r="O9" s="263" t="s">
        <v>8</v>
      </c>
      <c r="P9" s="263"/>
      <c r="Q9" s="263"/>
      <c r="R9" s="186" t="s">
        <v>9</v>
      </c>
      <c r="S9" s="212" t="s">
        <v>1</v>
      </c>
      <c r="U9" s="18"/>
      <c r="V9" s="34"/>
      <c r="W9" s="17"/>
      <c r="X9" s="19"/>
    </row>
    <row r="10" spans="1:15" s="4" customFormat="1" ht="13.5" customHeight="1">
      <c r="A10" s="172">
        <v>1</v>
      </c>
      <c r="B10" s="176">
        <v>140</v>
      </c>
      <c r="C10" s="214" t="s">
        <v>246</v>
      </c>
      <c r="D10" s="215">
        <v>1998</v>
      </c>
      <c r="E10" s="213" t="s">
        <v>63</v>
      </c>
      <c r="F10" s="242" t="s">
        <v>228</v>
      </c>
      <c r="G10" s="175" t="str">
        <f>M10</f>
        <v>12:36,0</v>
      </c>
      <c r="H10" s="173" t="str">
        <f>LOOKUP(L10,$T$2:$AA$2,$T$1:$AA$1)</f>
        <v>КМС</v>
      </c>
      <c r="I10" s="173">
        <f>LOOKUP(A10,$AC$1:$AK$1,$AC$2:$AK$2)</f>
        <v>9</v>
      </c>
      <c r="J10" s="177">
        <v>12</v>
      </c>
      <c r="K10" s="178" t="s">
        <v>304</v>
      </c>
      <c r="L10" s="8">
        <f>((J10*100)+K10)</f>
        <v>1236</v>
      </c>
      <c r="M10" s="179" t="str">
        <f>CONCATENATE(J10,":",K10)</f>
        <v>12:36,0</v>
      </c>
      <c r="N10" s="174" t="s">
        <v>247</v>
      </c>
      <c r="O10" s="173"/>
    </row>
    <row r="11" spans="1:15" s="4" customFormat="1" ht="13.5" customHeight="1">
      <c r="A11" s="172">
        <v>2</v>
      </c>
      <c r="B11" s="176">
        <v>141</v>
      </c>
      <c r="C11" s="214" t="s">
        <v>248</v>
      </c>
      <c r="D11" s="215">
        <v>1998</v>
      </c>
      <c r="E11" s="213" t="s">
        <v>63</v>
      </c>
      <c r="F11" s="242" t="s">
        <v>228</v>
      </c>
      <c r="G11" s="175" t="str">
        <f>M11</f>
        <v>13:00,0</v>
      </c>
      <c r="H11" s="173" t="str">
        <f>LOOKUP(L11,$T$2:$AA$2,$T$1:$AA$1)</f>
        <v>КМС</v>
      </c>
      <c r="I11" s="173">
        <f>LOOKUP(A11,$AC$1:$AK$1,$AC$2:$AK$2)</f>
        <v>7</v>
      </c>
      <c r="J11" s="177">
        <v>13</v>
      </c>
      <c r="K11" s="178" t="s">
        <v>305</v>
      </c>
      <c r="L11" s="8">
        <f>((J11*100)+K11)</f>
        <v>1300</v>
      </c>
      <c r="M11" s="179" t="str">
        <f>CONCATENATE(J11,":",K11)</f>
        <v>13:00,0</v>
      </c>
      <c r="N11" s="174" t="s">
        <v>247</v>
      </c>
      <c r="O11" s="173"/>
    </row>
    <row r="12" spans="1:24" s="4" customFormat="1" ht="13.5" customHeight="1">
      <c r="A12" s="172">
        <v>3</v>
      </c>
      <c r="B12" s="205">
        <v>41</v>
      </c>
      <c r="C12" s="180" t="s">
        <v>56</v>
      </c>
      <c r="D12" s="205">
        <v>1999</v>
      </c>
      <c r="E12" s="213" t="s">
        <v>299</v>
      </c>
      <c r="F12" s="196" t="s">
        <v>135</v>
      </c>
      <c r="G12" s="175" t="str">
        <f>M12</f>
        <v>13:58,7</v>
      </c>
      <c r="H12" s="173" t="str">
        <f>LOOKUP(L12,$T$2:$AA$2,$T$1:$AA$1)</f>
        <v>КМС</v>
      </c>
      <c r="I12" s="173">
        <f>LOOKUP(A12,$AC$1:$AK$1,$AC$2:$AK$2)</f>
        <v>6</v>
      </c>
      <c r="J12" s="177">
        <v>13</v>
      </c>
      <c r="K12" s="178" t="s">
        <v>306</v>
      </c>
      <c r="L12" s="8">
        <f>((J12*100)+K12)</f>
        <v>1358.7</v>
      </c>
      <c r="M12" s="179" t="str">
        <f>CONCATENATE(J12,":",K12)</f>
        <v>13:58,7</v>
      </c>
      <c r="N12" s="180" t="s">
        <v>53</v>
      </c>
      <c r="O12" s="173"/>
      <c r="X12" s="8"/>
    </row>
    <row r="13" spans="1:15" s="4" customFormat="1" ht="13.5" customHeight="1">
      <c r="A13" s="172">
        <v>4</v>
      </c>
      <c r="B13" s="205">
        <v>43</v>
      </c>
      <c r="C13" s="180" t="s">
        <v>179</v>
      </c>
      <c r="D13" s="205">
        <v>1999</v>
      </c>
      <c r="E13" s="213" t="s">
        <v>299</v>
      </c>
      <c r="F13" s="196" t="s">
        <v>46</v>
      </c>
      <c r="G13" s="175" t="str">
        <f>M13</f>
        <v>14:05,3</v>
      </c>
      <c r="H13" s="173" t="str">
        <f>LOOKUP(L13,$T$2:$AA$2,$T$1:$AA$1)</f>
        <v>КМС</v>
      </c>
      <c r="I13" s="173">
        <f>LOOKUP(A13,$AC$1:$AK$1,$AC$2:$AK$2)</f>
        <v>5</v>
      </c>
      <c r="J13" s="177">
        <v>14</v>
      </c>
      <c r="K13" s="178" t="s">
        <v>307</v>
      </c>
      <c r="L13" s="8">
        <f>((J13*100)+K13)</f>
        <v>1405.3</v>
      </c>
      <c r="M13" s="179" t="str">
        <f>CONCATENATE(J13,":",K13)</f>
        <v>14:05,3</v>
      </c>
      <c r="N13" s="180" t="s">
        <v>182</v>
      </c>
      <c r="O13" s="173"/>
    </row>
    <row r="14" spans="1:15" s="4" customFormat="1" ht="13.5" customHeight="1">
      <c r="A14" s="172">
        <v>5</v>
      </c>
      <c r="B14" s="205">
        <v>42</v>
      </c>
      <c r="C14" s="180" t="s">
        <v>178</v>
      </c>
      <c r="D14" s="205">
        <v>1997</v>
      </c>
      <c r="E14" s="213" t="s">
        <v>299</v>
      </c>
      <c r="F14" s="196" t="s">
        <v>180</v>
      </c>
      <c r="G14" s="175" t="str">
        <f>M14</f>
        <v>15:50,2</v>
      </c>
      <c r="H14" s="173">
        <f>LOOKUP(L14,$T$2:$AA$2,$T$1:$AA$1)</f>
        <v>2</v>
      </c>
      <c r="I14" s="173">
        <f>LOOKUP(A14,$AC$1:$AK$1,$AC$2:$AK$2)</f>
        <v>4</v>
      </c>
      <c r="J14" s="177">
        <v>15</v>
      </c>
      <c r="K14" s="178" t="s">
        <v>303</v>
      </c>
      <c r="L14" s="8">
        <f>((J14*100)+K14)</f>
        <v>1550.2</v>
      </c>
      <c r="M14" s="179" t="str">
        <f>CONCATENATE(J14,":",K14)</f>
        <v>15:50,2</v>
      </c>
      <c r="N14" s="180" t="s">
        <v>181</v>
      </c>
      <c r="O14" s="173"/>
    </row>
    <row r="15" spans="1:22" s="4" customFormat="1" ht="15.75" customHeight="1">
      <c r="A15" s="261" t="s">
        <v>87</v>
      </c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U15" s="8"/>
      <c r="V15" s="216"/>
    </row>
    <row r="16" spans="1:22" s="4" customFormat="1" ht="15.75" customHeight="1">
      <c r="A16" s="262" t="s">
        <v>25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U16" s="217"/>
      <c r="V16" s="218"/>
    </row>
    <row r="17" spans="1:24" s="220" customFormat="1" ht="26.25" customHeight="1">
      <c r="A17" s="14" t="s">
        <v>1</v>
      </c>
      <c r="B17" s="14" t="s">
        <v>10</v>
      </c>
      <c r="C17" s="14" t="s">
        <v>2</v>
      </c>
      <c r="D17" s="36" t="s">
        <v>3</v>
      </c>
      <c r="E17" s="36" t="s">
        <v>79</v>
      </c>
      <c r="F17" s="14" t="s">
        <v>4</v>
      </c>
      <c r="G17" s="14" t="s">
        <v>8</v>
      </c>
      <c r="H17" s="14" t="s">
        <v>6</v>
      </c>
      <c r="I17" s="14" t="s">
        <v>30</v>
      </c>
      <c r="J17" s="14" t="s">
        <v>26</v>
      </c>
      <c r="K17" s="14" t="s">
        <v>16</v>
      </c>
      <c r="L17" s="14"/>
      <c r="M17" s="14"/>
      <c r="N17" s="14" t="s">
        <v>7</v>
      </c>
      <c r="O17" s="264" t="s">
        <v>8</v>
      </c>
      <c r="P17" s="264"/>
      <c r="Q17" s="264"/>
      <c r="R17" s="192" t="s">
        <v>9</v>
      </c>
      <c r="S17" s="219" t="s">
        <v>1</v>
      </c>
      <c r="U17" s="221"/>
      <c r="V17" s="34"/>
      <c r="W17" s="222"/>
      <c r="X17" s="223"/>
    </row>
    <row r="18" spans="1:15" s="4" customFormat="1" ht="13.5" customHeight="1">
      <c r="A18" s="172">
        <v>1</v>
      </c>
      <c r="B18" s="205">
        <v>39</v>
      </c>
      <c r="C18" s="180" t="s">
        <v>51</v>
      </c>
      <c r="D18" s="205">
        <v>2001</v>
      </c>
      <c r="E18" s="213" t="s">
        <v>299</v>
      </c>
      <c r="F18" s="224" t="s">
        <v>177</v>
      </c>
      <c r="G18" s="175" t="str">
        <f aca="true" t="shared" si="0" ref="G18:G26">M18</f>
        <v>14:01,2</v>
      </c>
      <c r="H18" s="173" t="str">
        <f aca="true" t="shared" si="1" ref="H18:H26">LOOKUP(L18,$T$2:$AA$2,$T$1:$AA$1)</f>
        <v>КМС</v>
      </c>
      <c r="I18" s="173">
        <f aca="true" t="shared" si="2" ref="I18:I26">LOOKUP(A18,$AC$1:$AK$1,$AC$2:$AK$2)</f>
        <v>9</v>
      </c>
      <c r="J18" s="177">
        <v>14</v>
      </c>
      <c r="K18" s="178" t="s">
        <v>331</v>
      </c>
      <c r="L18" s="8">
        <f aca="true" t="shared" si="3" ref="L18:L29">((J18*100)+K18)</f>
        <v>1401.2</v>
      </c>
      <c r="M18" s="179" t="str">
        <f aca="true" t="shared" si="4" ref="M18:M29">CONCATENATE(J18,":",K18)</f>
        <v>14:01,2</v>
      </c>
      <c r="N18" s="180" t="s">
        <v>53</v>
      </c>
      <c r="O18" s="173"/>
    </row>
    <row r="19" spans="1:15" s="4" customFormat="1" ht="13.5" customHeight="1">
      <c r="A19" s="172">
        <v>2</v>
      </c>
      <c r="B19" s="176">
        <v>144</v>
      </c>
      <c r="C19" s="180" t="s">
        <v>249</v>
      </c>
      <c r="D19" s="205">
        <v>2001</v>
      </c>
      <c r="E19" s="213" t="s">
        <v>63</v>
      </c>
      <c r="F19" s="180" t="s">
        <v>228</v>
      </c>
      <c r="G19" s="175" t="str">
        <f t="shared" si="0"/>
        <v>14:35,2</v>
      </c>
      <c r="H19" s="173">
        <f t="shared" si="1"/>
        <v>1</v>
      </c>
      <c r="I19" s="173">
        <f t="shared" si="2"/>
        <v>7</v>
      </c>
      <c r="J19" s="177">
        <v>14</v>
      </c>
      <c r="K19" s="178" t="s">
        <v>332</v>
      </c>
      <c r="L19" s="8">
        <f t="shared" si="3"/>
        <v>1435.2</v>
      </c>
      <c r="M19" s="179" t="str">
        <f t="shared" si="4"/>
        <v>14:35,2</v>
      </c>
      <c r="N19" s="180" t="s">
        <v>247</v>
      </c>
      <c r="O19" s="173"/>
    </row>
    <row r="20" spans="1:15" s="4" customFormat="1" ht="13.5" customHeight="1">
      <c r="A20" s="172">
        <v>3</v>
      </c>
      <c r="B20" s="205">
        <v>37</v>
      </c>
      <c r="C20" s="180" t="s">
        <v>50</v>
      </c>
      <c r="D20" s="205">
        <v>2001</v>
      </c>
      <c r="E20" s="213" t="s">
        <v>299</v>
      </c>
      <c r="F20" s="224" t="s">
        <v>42</v>
      </c>
      <c r="G20" s="175" t="str">
        <f t="shared" si="0"/>
        <v>14:44,1</v>
      </c>
      <c r="H20" s="173">
        <f t="shared" si="1"/>
        <v>1</v>
      </c>
      <c r="I20" s="173">
        <f t="shared" si="2"/>
        <v>6</v>
      </c>
      <c r="J20" s="177">
        <v>14</v>
      </c>
      <c r="K20" s="178" t="s">
        <v>333</v>
      </c>
      <c r="L20" s="8">
        <f t="shared" si="3"/>
        <v>1444.1</v>
      </c>
      <c r="M20" s="179" t="str">
        <f t="shared" si="4"/>
        <v>14:44,1</v>
      </c>
      <c r="N20" s="180" t="s">
        <v>41</v>
      </c>
      <c r="O20" s="173"/>
    </row>
    <row r="21" spans="1:24" s="4" customFormat="1" ht="13.5" customHeight="1">
      <c r="A21" s="172">
        <v>4</v>
      </c>
      <c r="B21" s="205">
        <v>33</v>
      </c>
      <c r="C21" s="180" t="s">
        <v>45</v>
      </c>
      <c r="D21" s="205">
        <v>2000</v>
      </c>
      <c r="E21" s="213" t="s">
        <v>299</v>
      </c>
      <c r="F21" s="224" t="s">
        <v>42</v>
      </c>
      <c r="G21" s="175" t="str">
        <f t="shared" si="0"/>
        <v>15:06,0</v>
      </c>
      <c r="H21" s="173">
        <f t="shared" si="1"/>
        <v>1</v>
      </c>
      <c r="I21" s="173">
        <f t="shared" si="2"/>
        <v>5</v>
      </c>
      <c r="J21" s="177">
        <v>15</v>
      </c>
      <c r="K21" s="178" t="s">
        <v>334</v>
      </c>
      <c r="L21" s="8">
        <f t="shared" si="3"/>
        <v>1506</v>
      </c>
      <c r="M21" s="179" t="str">
        <f t="shared" si="4"/>
        <v>15:06,0</v>
      </c>
      <c r="N21" s="180" t="s">
        <v>170</v>
      </c>
      <c r="O21" s="173"/>
      <c r="X21" s="8"/>
    </row>
    <row r="22" spans="1:15" s="4" customFormat="1" ht="13.5" customHeight="1">
      <c r="A22" s="172">
        <v>5</v>
      </c>
      <c r="B22" s="205">
        <v>35</v>
      </c>
      <c r="C22" s="180" t="s">
        <v>167</v>
      </c>
      <c r="D22" s="205">
        <v>2001</v>
      </c>
      <c r="E22" s="213" t="s">
        <v>299</v>
      </c>
      <c r="F22" s="224" t="s">
        <v>176</v>
      </c>
      <c r="G22" s="175" t="str">
        <f t="shared" si="0"/>
        <v>15:15,5</v>
      </c>
      <c r="H22" s="173">
        <f t="shared" si="1"/>
        <v>2</v>
      </c>
      <c r="I22" s="173">
        <f t="shared" si="2"/>
        <v>4</v>
      </c>
      <c r="J22" s="177">
        <v>15</v>
      </c>
      <c r="K22" s="178" t="s">
        <v>335</v>
      </c>
      <c r="L22" s="8">
        <f t="shared" si="3"/>
        <v>1515.5</v>
      </c>
      <c r="M22" s="179" t="str">
        <f t="shared" si="4"/>
        <v>15:15,5</v>
      </c>
      <c r="N22" s="180" t="s">
        <v>171</v>
      </c>
      <c r="O22" s="173"/>
    </row>
    <row r="23" spans="1:15" s="4" customFormat="1" ht="13.5" customHeight="1">
      <c r="A23" s="172">
        <v>6</v>
      </c>
      <c r="B23" s="205">
        <v>34</v>
      </c>
      <c r="C23" s="231" t="s">
        <v>166</v>
      </c>
      <c r="D23" s="205">
        <v>2001</v>
      </c>
      <c r="E23" s="213" t="s">
        <v>299</v>
      </c>
      <c r="F23" s="224" t="s">
        <v>174</v>
      </c>
      <c r="G23" s="175" t="str">
        <f t="shared" si="0"/>
        <v>15:37,1</v>
      </c>
      <c r="H23" s="173">
        <f t="shared" si="1"/>
        <v>2</v>
      </c>
      <c r="I23" s="173">
        <f t="shared" si="2"/>
        <v>3</v>
      </c>
      <c r="J23" s="177">
        <v>15</v>
      </c>
      <c r="K23" s="178" t="s">
        <v>336</v>
      </c>
      <c r="L23" s="8">
        <f t="shared" si="3"/>
        <v>1537.1</v>
      </c>
      <c r="M23" s="179" t="str">
        <f t="shared" si="4"/>
        <v>15:37,1</v>
      </c>
      <c r="N23" s="180" t="s">
        <v>140</v>
      </c>
      <c r="O23" s="173"/>
    </row>
    <row r="24" spans="1:24" s="4" customFormat="1" ht="13.5" customHeight="1">
      <c r="A24" s="172">
        <v>7</v>
      </c>
      <c r="B24" s="176">
        <v>135</v>
      </c>
      <c r="C24" s="41" t="s">
        <v>225</v>
      </c>
      <c r="D24" s="176">
        <v>2001</v>
      </c>
      <c r="E24" s="213" t="s">
        <v>63</v>
      </c>
      <c r="F24" s="206" t="s">
        <v>222</v>
      </c>
      <c r="G24" s="175" t="str">
        <f t="shared" si="0"/>
        <v>15:50,4</v>
      </c>
      <c r="H24" s="173">
        <f t="shared" si="1"/>
        <v>2</v>
      </c>
      <c r="I24" s="173">
        <f t="shared" si="2"/>
        <v>2</v>
      </c>
      <c r="J24" s="177">
        <v>15</v>
      </c>
      <c r="K24" s="178" t="s">
        <v>337</v>
      </c>
      <c r="L24" s="8">
        <f t="shared" si="3"/>
        <v>1550.4</v>
      </c>
      <c r="M24" s="179" t="str">
        <f t="shared" si="4"/>
        <v>15:50,4</v>
      </c>
      <c r="N24" s="180" t="s">
        <v>223</v>
      </c>
      <c r="O24" s="173"/>
      <c r="X24" s="8"/>
    </row>
    <row r="25" spans="1:15" s="4" customFormat="1" ht="13.5" customHeight="1">
      <c r="A25" s="172">
        <v>8</v>
      </c>
      <c r="B25" s="176">
        <v>174</v>
      </c>
      <c r="C25" s="214" t="s">
        <v>280</v>
      </c>
      <c r="D25" s="215">
        <v>2001</v>
      </c>
      <c r="E25" s="213" t="s">
        <v>63</v>
      </c>
      <c r="F25" s="174" t="s">
        <v>228</v>
      </c>
      <c r="G25" s="175" t="str">
        <f t="shared" si="0"/>
        <v>16:17,8</v>
      </c>
      <c r="H25" s="173">
        <f t="shared" si="1"/>
        <v>2</v>
      </c>
      <c r="I25" s="173">
        <f t="shared" si="2"/>
        <v>1</v>
      </c>
      <c r="J25" s="177">
        <v>16</v>
      </c>
      <c r="K25" s="178" t="s">
        <v>338</v>
      </c>
      <c r="L25" s="8">
        <f t="shared" si="3"/>
        <v>1617.8</v>
      </c>
      <c r="M25" s="179" t="str">
        <f t="shared" si="4"/>
        <v>16:17,8</v>
      </c>
      <c r="N25" s="174" t="s">
        <v>247</v>
      </c>
      <c r="O25" s="173"/>
    </row>
    <row r="26" spans="1:15" s="4" customFormat="1" ht="13.5" customHeight="1">
      <c r="A26" s="172">
        <v>9</v>
      </c>
      <c r="B26" s="205">
        <v>36</v>
      </c>
      <c r="C26" s="180" t="s">
        <v>168</v>
      </c>
      <c r="D26" s="205">
        <v>2001</v>
      </c>
      <c r="E26" s="213" t="s">
        <v>299</v>
      </c>
      <c r="F26" s="224" t="s">
        <v>42</v>
      </c>
      <c r="G26" s="175" t="str">
        <f t="shared" si="0"/>
        <v>16:36,5</v>
      </c>
      <c r="H26" s="173">
        <f t="shared" si="1"/>
        <v>3</v>
      </c>
      <c r="I26" s="173">
        <f t="shared" si="2"/>
        <v>0</v>
      </c>
      <c r="J26" s="177">
        <v>16</v>
      </c>
      <c r="K26" s="178" t="s">
        <v>339</v>
      </c>
      <c r="L26" s="8">
        <f t="shared" si="3"/>
        <v>1636.5</v>
      </c>
      <c r="M26" s="179" t="str">
        <f t="shared" si="4"/>
        <v>16:36,5</v>
      </c>
      <c r="N26" s="180" t="s">
        <v>172</v>
      </c>
      <c r="O26" s="173"/>
    </row>
    <row r="27" spans="1:15" s="4" customFormat="1" ht="13.5" customHeight="1">
      <c r="A27" s="172"/>
      <c r="B27" s="205">
        <v>38</v>
      </c>
      <c r="C27" s="180" t="s">
        <v>169</v>
      </c>
      <c r="D27" s="205">
        <v>2001</v>
      </c>
      <c r="E27" s="213" t="s">
        <v>299</v>
      </c>
      <c r="F27" s="224" t="s">
        <v>157</v>
      </c>
      <c r="G27" s="175" t="s">
        <v>340</v>
      </c>
      <c r="H27" s="173"/>
      <c r="I27" s="173"/>
      <c r="J27" s="177" t="s">
        <v>340</v>
      </c>
      <c r="K27" s="178"/>
      <c r="L27" s="8" t="e">
        <f t="shared" si="3"/>
        <v>#VALUE!</v>
      </c>
      <c r="M27" s="179" t="str">
        <f t="shared" si="4"/>
        <v>сошла:</v>
      </c>
      <c r="N27" s="180" t="s">
        <v>173</v>
      </c>
      <c r="O27" s="173"/>
    </row>
    <row r="28" spans="1:15" s="4" customFormat="1" ht="13.5" customHeight="1">
      <c r="A28" s="172"/>
      <c r="B28" s="176">
        <v>145</v>
      </c>
      <c r="C28" s="214" t="s">
        <v>250</v>
      </c>
      <c r="D28" s="215">
        <v>2001</v>
      </c>
      <c r="E28" s="213" t="s">
        <v>63</v>
      </c>
      <c r="F28" s="174" t="s">
        <v>228</v>
      </c>
      <c r="G28" s="175" t="s">
        <v>340</v>
      </c>
      <c r="H28" s="173"/>
      <c r="I28" s="173"/>
      <c r="J28" s="177" t="s">
        <v>340</v>
      </c>
      <c r="K28" s="178"/>
      <c r="L28" s="8" t="e">
        <f t="shared" si="3"/>
        <v>#VALUE!</v>
      </c>
      <c r="M28" s="179" t="str">
        <f t="shared" si="4"/>
        <v>сошла:</v>
      </c>
      <c r="N28" s="174" t="s">
        <v>247</v>
      </c>
      <c r="O28" s="173"/>
    </row>
    <row r="29" spans="1:15" s="4" customFormat="1" ht="13.5" customHeight="1" hidden="1">
      <c r="A29" s="172"/>
      <c r="B29" s="205">
        <v>40</v>
      </c>
      <c r="C29" s="180" t="s">
        <v>55</v>
      </c>
      <c r="D29" s="205">
        <v>2000</v>
      </c>
      <c r="E29" s="213" t="s">
        <v>299</v>
      </c>
      <c r="F29" s="224" t="s">
        <v>61</v>
      </c>
      <c r="G29" s="175" t="str">
        <f>M29</f>
        <v>н/я:</v>
      </c>
      <c r="H29" s="173"/>
      <c r="I29" s="173"/>
      <c r="J29" s="177" t="s">
        <v>290</v>
      </c>
      <c r="K29" s="178"/>
      <c r="L29" s="8" t="e">
        <f t="shared" si="3"/>
        <v>#VALUE!</v>
      </c>
      <c r="M29" s="179" t="str">
        <f t="shared" si="4"/>
        <v>н/я:</v>
      </c>
      <c r="N29" s="180" t="s">
        <v>54</v>
      </c>
      <c r="O29" s="173"/>
    </row>
    <row r="30" spans="1:22" s="4" customFormat="1" ht="15.75" customHeight="1">
      <c r="A30" s="261" t="s">
        <v>86</v>
      </c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U30" s="8"/>
      <c r="V30" s="216"/>
    </row>
    <row r="31" spans="1:22" s="4" customFormat="1" ht="15.75" customHeight="1">
      <c r="A31" s="262" t="s">
        <v>24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U31" s="217"/>
      <c r="V31" s="218"/>
    </row>
    <row r="32" spans="1:24" s="220" customFormat="1" ht="24" customHeight="1">
      <c r="A32" s="14" t="s">
        <v>1</v>
      </c>
      <c r="B32" s="14" t="s">
        <v>10</v>
      </c>
      <c r="C32" s="14" t="s">
        <v>2</v>
      </c>
      <c r="D32" s="36" t="s">
        <v>3</v>
      </c>
      <c r="E32" s="36" t="s">
        <v>79</v>
      </c>
      <c r="F32" s="14" t="s">
        <v>4</v>
      </c>
      <c r="G32" s="14" t="s">
        <v>8</v>
      </c>
      <c r="H32" s="14"/>
      <c r="I32" s="14" t="s">
        <v>30</v>
      </c>
      <c r="J32" s="14" t="s">
        <v>26</v>
      </c>
      <c r="K32" s="14" t="s">
        <v>16</v>
      </c>
      <c r="L32" s="14"/>
      <c r="M32" s="14"/>
      <c r="N32" s="14" t="s">
        <v>7</v>
      </c>
      <c r="O32" s="264" t="s">
        <v>8</v>
      </c>
      <c r="P32" s="264"/>
      <c r="Q32" s="264"/>
      <c r="R32" s="192" t="s">
        <v>9</v>
      </c>
      <c r="S32" s="219" t="s">
        <v>1</v>
      </c>
      <c r="U32" s="221"/>
      <c r="V32" s="34"/>
      <c r="W32" s="222"/>
      <c r="X32" s="223"/>
    </row>
    <row r="33" spans="1:24" s="41" customFormat="1" ht="13.5" customHeight="1">
      <c r="A33" s="205">
        <v>1</v>
      </c>
      <c r="B33" s="176">
        <v>69</v>
      </c>
      <c r="C33" s="214" t="s">
        <v>276</v>
      </c>
      <c r="D33" s="205">
        <v>2003</v>
      </c>
      <c r="E33" s="227" t="s">
        <v>299</v>
      </c>
      <c r="F33" s="196" t="s">
        <v>277</v>
      </c>
      <c r="G33" s="215" t="str">
        <f aca="true" t="shared" si="5" ref="G33:G45">M33</f>
        <v>8:52,8</v>
      </c>
      <c r="H33" s="176"/>
      <c r="I33" s="173">
        <f aca="true" t="shared" si="6" ref="I33:I45">LOOKUP(A33,$AC$1:$AK$1,$AC$2:$AK$2)</f>
        <v>9</v>
      </c>
      <c r="J33" s="228">
        <v>8</v>
      </c>
      <c r="K33" s="229" t="s">
        <v>377</v>
      </c>
      <c r="L33" s="40">
        <f aca="true" t="shared" si="7" ref="L33:L45">((J33*100)+K33)</f>
        <v>852.8</v>
      </c>
      <c r="M33" s="230" t="str">
        <f aca="true" t="shared" si="8" ref="M33:M45">CONCATENATE(J33,":",K33)</f>
        <v>8:52,8</v>
      </c>
      <c r="N33" s="180" t="s">
        <v>278</v>
      </c>
      <c r="O33" s="176"/>
      <c r="U33" s="42"/>
      <c r="V33" s="43"/>
      <c r="X33" s="40"/>
    </row>
    <row r="34" spans="1:24" s="41" customFormat="1" ht="13.5" customHeight="1">
      <c r="A34" s="205">
        <v>2</v>
      </c>
      <c r="B34" s="176">
        <v>134</v>
      </c>
      <c r="C34" s="214" t="s">
        <v>224</v>
      </c>
      <c r="D34" s="205">
        <v>2002</v>
      </c>
      <c r="E34" s="227" t="s">
        <v>63</v>
      </c>
      <c r="F34" s="180" t="s">
        <v>222</v>
      </c>
      <c r="G34" s="215" t="str">
        <f t="shared" si="5"/>
        <v>9:05,3</v>
      </c>
      <c r="H34" s="176"/>
      <c r="I34" s="173">
        <f t="shared" si="6"/>
        <v>7</v>
      </c>
      <c r="J34" s="228">
        <v>9</v>
      </c>
      <c r="K34" s="229" t="s">
        <v>307</v>
      </c>
      <c r="L34" s="40">
        <f t="shared" si="7"/>
        <v>905.3</v>
      </c>
      <c r="M34" s="230" t="str">
        <f t="shared" si="8"/>
        <v>9:05,3</v>
      </c>
      <c r="N34" s="180" t="s">
        <v>223</v>
      </c>
      <c r="O34" s="176"/>
      <c r="U34" s="42"/>
      <c r="V34" s="43"/>
      <c r="X34" s="40"/>
    </row>
    <row r="35" spans="1:23" s="41" customFormat="1" ht="13.5" customHeight="1">
      <c r="A35" s="205">
        <v>3</v>
      </c>
      <c r="B35" s="205">
        <v>44</v>
      </c>
      <c r="C35" s="180" t="s">
        <v>183</v>
      </c>
      <c r="D35" s="205">
        <v>2002</v>
      </c>
      <c r="E35" s="227" t="s">
        <v>299</v>
      </c>
      <c r="F35" s="224" t="s">
        <v>135</v>
      </c>
      <c r="G35" s="215" t="str">
        <f t="shared" si="5"/>
        <v>9:07,7</v>
      </c>
      <c r="H35" s="176"/>
      <c r="I35" s="173">
        <f t="shared" si="6"/>
        <v>6</v>
      </c>
      <c r="J35" s="228">
        <v>9</v>
      </c>
      <c r="K35" s="229" t="s">
        <v>378</v>
      </c>
      <c r="L35" s="40">
        <f t="shared" si="7"/>
        <v>907.7</v>
      </c>
      <c r="M35" s="230" t="str">
        <f t="shared" si="8"/>
        <v>9:07,7</v>
      </c>
      <c r="N35" s="180" t="s">
        <v>140</v>
      </c>
      <c r="O35" s="176"/>
      <c r="T35" s="40"/>
      <c r="U35" s="6"/>
      <c r="W35" s="40"/>
    </row>
    <row r="36" spans="1:24" s="41" customFormat="1" ht="13.5" customHeight="1">
      <c r="A36" s="205">
        <v>4</v>
      </c>
      <c r="B36" s="176">
        <v>68</v>
      </c>
      <c r="C36" s="214" t="s">
        <v>279</v>
      </c>
      <c r="D36" s="205">
        <v>2005</v>
      </c>
      <c r="E36" s="227" t="s">
        <v>299</v>
      </c>
      <c r="F36" s="180" t="s">
        <v>46</v>
      </c>
      <c r="G36" s="215" t="str">
        <f t="shared" si="5"/>
        <v>9:20,2</v>
      </c>
      <c r="H36" s="176"/>
      <c r="I36" s="173">
        <f t="shared" si="6"/>
        <v>5</v>
      </c>
      <c r="J36" s="228">
        <v>9</v>
      </c>
      <c r="K36" s="229" t="s">
        <v>379</v>
      </c>
      <c r="L36" s="40">
        <f t="shared" si="7"/>
        <v>920.2</v>
      </c>
      <c r="M36" s="230" t="str">
        <f t="shared" si="8"/>
        <v>9:20,2</v>
      </c>
      <c r="N36" s="180" t="s">
        <v>163</v>
      </c>
      <c r="O36" s="176"/>
      <c r="U36" s="42"/>
      <c r="V36" s="7"/>
      <c r="X36" s="40"/>
    </row>
    <row r="37" spans="1:24" s="41" customFormat="1" ht="13.5" customHeight="1">
      <c r="A37" s="205">
        <v>5</v>
      </c>
      <c r="B37" s="176">
        <v>146</v>
      </c>
      <c r="C37" s="214" t="s">
        <v>251</v>
      </c>
      <c r="D37" s="205">
        <v>2003</v>
      </c>
      <c r="E37" s="227" t="s">
        <v>63</v>
      </c>
      <c r="F37" s="180" t="s">
        <v>228</v>
      </c>
      <c r="G37" s="215" t="str">
        <f t="shared" si="5"/>
        <v>9:32,9</v>
      </c>
      <c r="H37" s="176"/>
      <c r="I37" s="173">
        <f t="shared" si="6"/>
        <v>4</v>
      </c>
      <c r="J37" s="228">
        <v>9</v>
      </c>
      <c r="K37" s="229" t="s">
        <v>380</v>
      </c>
      <c r="L37" s="40">
        <f t="shared" si="7"/>
        <v>932.9</v>
      </c>
      <c r="M37" s="230" t="str">
        <f t="shared" si="8"/>
        <v>9:32,9</v>
      </c>
      <c r="N37" s="180" t="s">
        <v>247</v>
      </c>
      <c r="O37" s="176"/>
      <c r="U37" s="42"/>
      <c r="V37" s="43"/>
      <c r="X37" s="40"/>
    </row>
    <row r="38" spans="1:24" s="41" customFormat="1" ht="13.5" customHeight="1">
      <c r="A38" s="205">
        <v>6</v>
      </c>
      <c r="B38" s="205">
        <v>45</v>
      </c>
      <c r="C38" s="180" t="s">
        <v>184</v>
      </c>
      <c r="D38" s="205">
        <v>2003</v>
      </c>
      <c r="E38" s="227" t="s">
        <v>299</v>
      </c>
      <c r="F38" s="224" t="s">
        <v>42</v>
      </c>
      <c r="G38" s="215" t="str">
        <f t="shared" si="5"/>
        <v>9:57,4</v>
      </c>
      <c r="H38" s="176"/>
      <c r="I38" s="173">
        <f t="shared" si="6"/>
        <v>3</v>
      </c>
      <c r="J38" s="228">
        <v>9</v>
      </c>
      <c r="K38" s="229" t="s">
        <v>381</v>
      </c>
      <c r="L38" s="40">
        <f t="shared" si="7"/>
        <v>957.4</v>
      </c>
      <c r="M38" s="230" t="str">
        <f t="shared" si="8"/>
        <v>9:57,4</v>
      </c>
      <c r="N38" s="180" t="s">
        <v>187</v>
      </c>
      <c r="O38" s="176"/>
      <c r="U38" s="42"/>
      <c r="V38" s="43"/>
      <c r="X38" s="40"/>
    </row>
    <row r="39" spans="1:24" s="41" customFormat="1" ht="13.5" customHeight="1">
      <c r="A39" s="205">
        <v>7</v>
      </c>
      <c r="B39" s="205">
        <v>46</v>
      </c>
      <c r="C39" s="180" t="s">
        <v>185</v>
      </c>
      <c r="D39" s="205">
        <v>2003</v>
      </c>
      <c r="E39" s="227" t="s">
        <v>299</v>
      </c>
      <c r="F39" s="224" t="s">
        <v>135</v>
      </c>
      <c r="G39" s="215" t="str">
        <f t="shared" si="5"/>
        <v>10:05,0</v>
      </c>
      <c r="H39" s="176"/>
      <c r="I39" s="173">
        <f t="shared" si="6"/>
        <v>2</v>
      </c>
      <c r="J39" s="228">
        <v>10</v>
      </c>
      <c r="K39" s="229" t="s">
        <v>313</v>
      </c>
      <c r="L39" s="40">
        <f t="shared" si="7"/>
        <v>1005</v>
      </c>
      <c r="M39" s="230" t="str">
        <f t="shared" si="8"/>
        <v>10:05,0</v>
      </c>
      <c r="N39" s="180" t="s">
        <v>140</v>
      </c>
      <c r="O39" s="176"/>
      <c r="U39" s="42"/>
      <c r="V39" s="43"/>
      <c r="X39" s="40"/>
    </row>
    <row r="40" spans="1:24" s="41" customFormat="1" ht="13.5" customHeight="1">
      <c r="A40" s="205">
        <v>8</v>
      </c>
      <c r="B40" s="205">
        <v>47</v>
      </c>
      <c r="C40" s="180" t="s">
        <v>186</v>
      </c>
      <c r="D40" s="205">
        <v>2002</v>
      </c>
      <c r="E40" s="227" t="s">
        <v>299</v>
      </c>
      <c r="F40" s="224" t="s">
        <v>42</v>
      </c>
      <c r="G40" s="215" t="str">
        <f t="shared" si="5"/>
        <v>10:31,0</v>
      </c>
      <c r="H40" s="176"/>
      <c r="I40" s="173">
        <f t="shared" si="6"/>
        <v>1</v>
      </c>
      <c r="J40" s="228">
        <v>10</v>
      </c>
      <c r="K40" s="229" t="s">
        <v>310</v>
      </c>
      <c r="L40" s="40">
        <f t="shared" si="7"/>
        <v>1031</v>
      </c>
      <c r="M40" s="230" t="str">
        <f t="shared" si="8"/>
        <v>10:31,0</v>
      </c>
      <c r="N40" s="180" t="s">
        <v>187</v>
      </c>
      <c r="O40" s="176"/>
      <c r="U40" s="42"/>
      <c r="V40" s="43"/>
      <c r="X40" s="40"/>
    </row>
    <row r="41" spans="1:23" s="41" customFormat="1" ht="13.5" customHeight="1">
      <c r="A41" s="205">
        <v>9</v>
      </c>
      <c r="B41" s="243" t="s">
        <v>226</v>
      </c>
      <c r="C41" s="244" t="s">
        <v>221</v>
      </c>
      <c r="D41" s="205">
        <v>2003</v>
      </c>
      <c r="E41" s="227" t="s">
        <v>63</v>
      </c>
      <c r="F41" s="180" t="s">
        <v>222</v>
      </c>
      <c r="G41" s="215" t="str">
        <f t="shared" si="5"/>
        <v>10:31,2</v>
      </c>
      <c r="H41" s="176"/>
      <c r="I41" s="173">
        <f t="shared" si="6"/>
        <v>0</v>
      </c>
      <c r="J41" s="228">
        <v>10</v>
      </c>
      <c r="K41" s="229" t="s">
        <v>382</v>
      </c>
      <c r="L41" s="40">
        <f t="shared" si="7"/>
        <v>1031.2</v>
      </c>
      <c r="M41" s="230" t="str">
        <f t="shared" si="8"/>
        <v>10:31,2</v>
      </c>
      <c r="N41" s="180" t="s">
        <v>223</v>
      </c>
      <c r="O41" s="176"/>
      <c r="T41" s="40"/>
      <c r="U41" s="6"/>
      <c r="W41" s="40"/>
    </row>
    <row r="42" spans="1:24" s="41" customFormat="1" ht="13.5" customHeight="1">
      <c r="A42" s="205">
        <v>10</v>
      </c>
      <c r="B42" s="176">
        <v>122</v>
      </c>
      <c r="C42" s="214" t="s">
        <v>219</v>
      </c>
      <c r="D42" s="205">
        <v>2002</v>
      </c>
      <c r="E42" s="227" t="s">
        <v>63</v>
      </c>
      <c r="F42" s="224" t="s">
        <v>217</v>
      </c>
      <c r="G42" s="215" t="str">
        <f t="shared" si="5"/>
        <v>10:52,2</v>
      </c>
      <c r="H42" s="176"/>
      <c r="I42" s="173">
        <f t="shared" si="6"/>
        <v>0</v>
      </c>
      <c r="J42" s="228">
        <v>10</v>
      </c>
      <c r="K42" s="229" t="s">
        <v>383</v>
      </c>
      <c r="L42" s="40">
        <f t="shared" si="7"/>
        <v>1052.2</v>
      </c>
      <c r="M42" s="230" t="str">
        <f t="shared" si="8"/>
        <v>10:52,2</v>
      </c>
      <c r="N42" s="180" t="s">
        <v>218</v>
      </c>
      <c r="O42" s="176"/>
      <c r="U42" s="42"/>
      <c r="V42" s="7"/>
      <c r="X42" s="40"/>
    </row>
    <row r="43" spans="1:24" s="41" customFormat="1" ht="13.5" customHeight="1">
      <c r="A43" s="205">
        <v>11</v>
      </c>
      <c r="B43" s="176">
        <v>115</v>
      </c>
      <c r="C43" s="214" t="s">
        <v>209</v>
      </c>
      <c r="D43" s="205">
        <v>2003</v>
      </c>
      <c r="E43" s="227" t="s">
        <v>63</v>
      </c>
      <c r="F43" s="224" t="s">
        <v>208</v>
      </c>
      <c r="G43" s="215" t="str">
        <f t="shared" si="5"/>
        <v>10:55,5</v>
      </c>
      <c r="H43" s="176"/>
      <c r="I43" s="173">
        <f t="shared" si="6"/>
        <v>0</v>
      </c>
      <c r="J43" s="228">
        <v>10</v>
      </c>
      <c r="K43" s="229" t="s">
        <v>384</v>
      </c>
      <c r="L43" s="40">
        <f t="shared" si="7"/>
        <v>1055.5</v>
      </c>
      <c r="M43" s="230" t="str">
        <f t="shared" si="8"/>
        <v>10:55,5</v>
      </c>
      <c r="N43" s="180" t="s">
        <v>394</v>
      </c>
      <c r="O43" s="176"/>
      <c r="U43" s="42"/>
      <c r="V43" s="7"/>
      <c r="X43" s="40"/>
    </row>
    <row r="44" spans="1:24" s="41" customFormat="1" ht="13.5" customHeight="1">
      <c r="A44" s="205">
        <v>12</v>
      </c>
      <c r="B44" s="245">
        <v>114</v>
      </c>
      <c r="C44" s="246" t="s">
        <v>207</v>
      </c>
      <c r="D44" s="205">
        <v>2003</v>
      </c>
      <c r="E44" s="227" t="s">
        <v>63</v>
      </c>
      <c r="F44" s="224" t="s">
        <v>208</v>
      </c>
      <c r="G44" s="215" t="str">
        <f t="shared" si="5"/>
        <v>11:12,3</v>
      </c>
      <c r="H44" s="176"/>
      <c r="I44" s="173">
        <f t="shared" si="6"/>
        <v>0</v>
      </c>
      <c r="J44" s="228">
        <v>11</v>
      </c>
      <c r="K44" s="229" t="s">
        <v>385</v>
      </c>
      <c r="L44" s="40">
        <f t="shared" si="7"/>
        <v>1112.3</v>
      </c>
      <c r="M44" s="230" t="str">
        <f t="shared" si="8"/>
        <v>11:12,3</v>
      </c>
      <c r="N44" s="180" t="s">
        <v>394</v>
      </c>
      <c r="O44" s="176"/>
      <c r="U44" s="42"/>
      <c r="V44" s="7"/>
      <c r="X44" s="40"/>
    </row>
    <row r="45" spans="1:24" s="41" customFormat="1" ht="13.5" customHeight="1">
      <c r="A45" s="205">
        <v>13</v>
      </c>
      <c r="B45" s="205">
        <v>123</v>
      </c>
      <c r="C45" s="180" t="s">
        <v>220</v>
      </c>
      <c r="D45" s="205">
        <v>2004</v>
      </c>
      <c r="E45" s="227" t="s">
        <v>63</v>
      </c>
      <c r="F45" s="224" t="s">
        <v>217</v>
      </c>
      <c r="G45" s="215" t="str">
        <f t="shared" si="5"/>
        <v>12:27,7</v>
      </c>
      <c r="H45" s="176"/>
      <c r="I45" s="173">
        <f t="shared" si="6"/>
        <v>0</v>
      </c>
      <c r="J45" s="228">
        <v>12</v>
      </c>
      <c r="K45" s="229" t="s">
        <v>386</v>
      </c>
      <c r="L45" s="40">
        <f t="shared" si="7"/>
        <v>1227.7</v>
      </c>
      <c r="M45" s="230" t="str">
        <f t="shared" si="8"/>
        <v>12:27,7</v>
      </c>
      <c r="N45" s="180" t="s">
        <v>218</v>
      </c>
      <c r="O45" s="176"/>
      <c r="U45" s="42"/>
      <c r="V45" s="7"/>
      <c r="X45" s="40"/>
    </row>
    <row r="46" spans="1:24" s="235" customFormat="1" ht="12.75">
      <c r="A46" s="233"/>
      <c r="B46" s="234"/>
      <c r="D46" s="236"/>
      <c r="E46" s="237"/>
      <c r="F46" s="238"/>
      <c r="G46" s="234"/>
      <c r="H46" s="234"/>
      <c r="I46" s="234"/>
      <c r="J46" s="234"/>
      <c r="K46" s="234"/>
      <c r="L46" s="234"/>
      <c r="M46" s="234"/>
      <c r="O46" s="234"/>
      <c r="U46" s="239"/>
      <c r="V46" s="239"/>
      <c r="W46" s="239"/>
      <c r="X46" s="239"/>
    </row>
    <row r="47" spans="1:24" s="235" customFormat="1" ht="12.75">
      <c r="A47" s="233"/>
      <c r="B47" s="234"/>
      <c r="D47" s="236"/>
      <c r="E47" s="237"/>
      <c r="F47" s="238"/>
      <c r="G47" s="234"/>
      <c r="H47" s="234"/>
      <c r="I47" s="234"/>
      <c r="J47" s="234"/>
      <c r="K47" s="234"/>
      <c r="L47" s="234"/>
      <c r="M47" s="234"/>
      <c r="O47" s="234"/>
      <c r="U47" s="239"/>
      <c r="V47" s="239"/>
      <c r="W47" s="239"/>
      <c r="X47" s="239"/>
    </row>
    <row r="48" spans="1:24" s="235" customFormat="1" ht="12.75">
      <c r="A48" s="233"/>
      <c r="B48" s="234"/>
      <c r="D48" s="236"/>
      <c r="E48" s="237"/>
      <c r="F48" s="238"/>
      <c r="G48" s="234"/>
      <c r="H48" s="234"/>
      <c r="I48" s="234"/>
      <c r="J48" s="234"/>
      <c r="K48" s="234"/>
      <c r="L48" s="234"/>
      <c r="M48" s="234"/>
      <c r="O48" s="234"/>
      <c r="U48" s="239"/>
      <c r="V48" s="239"/>
      <c r="W48" s="239"/>
      <c r="X48" s="239"/>
    </row>
  </sheetData>
  <sheetProtection password="C628" sheet="1" formatCells="0" formatColumns="0" formatRows="0" insertColumns="0" insertRows="0" insertHyperlinks="0" deleteColumns="0" deleteRows="0"/>
  <mergeCells count="17">
    <mergeCell ref="O32:Q32"/>
    <mergeCell ref="A1:S1"/>
    <mergeCell ref="A2:S2"/>
    <mergeCell ref="A3:S3"/>
    <mergeCell ref="A4:S4"/>
    <mergeCell ref="D5:M5"/>
    <mergeCell ref="N5:S5"/>
    <mergeCell ref="T3:AA3"/>
    <mergeCell ref="AC3:AK3"/>
    <mergeCell ref="A7:S7"/>
    <mergeCell ref="A8:S8"/>
    <mergeCell ref="A30:S30"/>
    <mergeCell ref="A31:S31"/>
    <mergeCell ref="O9:Q9"/>
    <mergeCell ref="A15:S15"/>
    <mergeCell ref="A16:S16"/>
    <mergeCell ref="O17:Q17"/>
  </mergeCells>
  <printOptions horizontalCentered="1"/>
  <pageMargins left="0.1968503937007874" right="0.15748031496062992" top="0.15748031496062992" bottom="0.15748031496062992" header="0.15748031496062992" footer="0.15748031496062992"/>
  <pageSetup fitToHeight="1" fitToWidth="1" horizontalDpi="600" verticalDpi="600" orientation="landscape" paperSize="9" scale="88" r:id="rId1"/>
  <rowBreaks count="2" manualBreakCount="2">
    <brk id="14" max="18" man="1"/>
    <brk id="29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DE41"/>
  <sheetViews>
    <sheetView view="pageBreakPreview" zoomScaleSheetLayoutView="100" zoomScalePageLayoutView="0" workbookViewId="0" topLeftCell="A1">
      <selection activeCell="AK1" sqref="T1:AK16384"/>
    </sheetView>
  </sheetViews>
  <sheetFormatPr defaultColWidth="9.00390625" defaultRowHeight="12.75"/>
  <cols>
    <col min="1" max="1" width="7.00390625" style="5" customWidth="1"/>
    <col min="2" max="2" width="5.75390625" style="2" customWidth="1"/>
    <col min="3" max="3" width="22.125" style="1" customWidth="1"/>
    <col min="4" max="4" width="7.75390625" style="37" customWidth="1"/>
    <col min="5" max="5" width="12.875" style="182" customWidth="1"/>
    <col min="6" max="6" width="28.75390625" style="3" customWidth="1"/>
    <col min="7" max="7" width="8.625" style="2" customWidth="1"/>
    <col min="8" max="9" width="7.125" style="2" customWidth="1"/>
    <col min="10" max="13" width="6.25390625" style="2" hidden="1" customWidth="1"/>
    <col min="14" max="14" width="37.00390625" style="1" customWidth="1"/>
    <col min="15" max="15" width="4.125" style="2" hidden="1" customWidth="1"/>
    <col min="16" max="17" width="5.375" style="1" hidden="1" customWidth="1"/>
    <col min="18" max="18" width="6.125" style="1" hidden="1" customWidth="1"/>
    <col min="19" max="19" width="4.375" style="1" hidden="1" customWidth="1"/>
    <col min="20" max="20" width="5.375" style="1" hidden="1" customWidth="1"/>
    <col min="21" max="24" width="5.375" style="16" hidden="1" customWidth="1"/>
    <col min="25" max="27" width="5.375" style="1" hidden="1" customWidth="1"/>
    <col min="28" max="37" width="3.375" style="1" hidden="1" customWidth="1"/>
    <col min="38" max="98" width="3.375" style="1" customWidth="1"/>
    <col min="99" max="16384" width="9.125" style="1" customWidth="1"/>
  </cols>
  <sheetData>
    <row r="1" spans="1:37" s="10" customFormat="1" ht="17.25" customHeight="1">
      <c r="A1" s="260" t="s">
        <v>21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44" t="s">
        <v>11</v>
      </c>
      <c r="U1" s="44">
        <v>1</v>
      </c>
      <c r="V1" s="44">
        <v>2</v>
      </c>
      <c r="W1" s="45">
        <v>3</v>
      </c>
      <c r="X1" s="44" t="s">
        <v>12</v>
      </c>
      <c r="Y1" s="44" t="s">
        <v>13</v>
      </c>
      <c r="Z1" s="44" t="s">
        <v>14</v>
      </c>
      <c r="AA1" s="44" t="s">
        <v>15</v>
      </c>
      <c r="AC1" s="47">
        <v>1</v>
      </c>
      <c r="AD1" s="48">
        <v>2</v>
      </c>
      <c r="AE1" s="47">
        <v>3</v>
      </c>
      <c r="AF1" s="47">
        <v>4</v>
      </c>
      <c r="AG1" s="48">
        <v>5</v>
      </c>
      <c r="AH1" s="47">
        <v>6</v>
      </c>
      <c r="AI1" s="30">
        <v>7</v>
      </c>
      <c r="AJ1" s="30">
        <v>8</v>
      </c>
      <c r="AK1" s="30">
        <v>9</v>
      </c>
    </row>
    <row r="2" spans="1:37" s="10" customFormat="1" ht="17.25" customHeight="1">
      <c r="A2" s="260" t="s">
        <v>18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46">
        <v>204</v>
      </c>
      <c r="U2" s="46">
        <v>1245.1</v>
      </c>
      <c r="V2" s="46">
        <v>1340.1</v>
      </c>
      <c r="W2" s="46">
        <v>1440.1</v>
      </c>
      <c r="X2" s="46">
        <v>1550.1</v>
      </c>
      <c r="Y2" s="46">
        <v>1700.1</v>
      </c>
      <c r="Z2" s="46">
        <v>1815.1</v>
      </c>
      <c r="AA2" s="46">
        <v>1930.1</v>
      </c>
      <c r="AC2" s="47">
        <v>9</v>
      </c>
      <c r="AD2" s="48">
        <v>7</v>
      </c>
      <c r="AE2" s="47">
        <v>6</v>
      </c>
      <c r="AF2" s="49">
        <v>5</v>
      </c>
      <c r="AG2" s="47">
        <v>4</v>
      </c>
      <c r="AH2" s="47">
        <v>3</v>
      </c>
      <c r="AI2" s="30">
        <v>2</v>
      </c>
      <c r="AJ2" s="30">
        <v>1</v>
      </c>
      <c r="AK2" s="30">
        <v>0</v>
      </c>
    </row>
    <row r="3" spans="1:37" s="10" customFormat="1" ht="9.75" customHeight="1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57" t="s">
        <v>29</v>
      </c>
      <c r="U3" s="257"/>
      <c r="V3" s="257"/>
      <c r="W3" s="257"/>
      <c r="X3" s="257"/>
      <c r="Y3" s="257"/>
      <c r="Z3" s="257"/>
      <c r="AA3" s="257"/>
      <c r="AC3" s="258" t="s">
        <v>31</v>
      </c>
      <c r="AD3" s="258"/>
      <c r="AE3" s="258"/>
      <c r="AF3" s="258"/>
      <c r="AG3" s="258"/>
      <c r="AH3" s="258"/>
      <c r="AI3" s="258"/>
      <c r="AJ3" s="258"/>
      <c r="AK3" s="258"/>
    </row>
    <row r="4" spans="1:109" s="10" customFormat="1" ht="31.5" customHeight="1">
      <c r="A4" s="265" t="s">
        <v>289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Z4" s="25"/>
      <c r="AA4" s="31"/>
      <c r="AB4" s="25"/>
      <c r="AC4" s="31"/>
      <c r="AD4" s="25"/>
      <c r="AE4" s="25"/>
      <c r="AF4" s="31"/>
      <c r="AG4" s="25"/>
      <c r="AH4" s="25"/>
      <c r="AI4" s="31"/>
      <c r="AJ4" s="25"/>
      <c r="AK4" s="25"/>
      <c r="AL4" s="25"/>
      <c r="AM4" s="31"/>
      <c r="AN4" s="25"/>
      <c r="AO4" s="25"/>
      <c r="AP4" s="31"/>
      <c r="AQ4" s="25"/>
      <c r="AR4" s="25"/>
      <c r="AS4" s="31"/>
      <c r="AT4" s="25"/>
      <c r="AU4" s="25"/>
      <c r="AV4" s="31"/>
      <c r="AW4" s="25"/>
      <c r="AX4" s="25"/>
      <c r="AY4" s="31"/>
      <c r="AZ4" s="25"/>
      <c r="BA4" s="25"/>
      <c r="BB4" s="31"/>
      <c r="BC4" s="25"/>
      <c r="BD4" s="25"/>
      <c r="BE4" s="31"/>
      <c r="BF4" s="25"/>
      <c r="BG4" s="25"/>
      <c r="BH4" s="31"/>
      <c r="BI4" s="25"/>
      <c r="BJ4" s="25"/>
      <c r="BK4" s="31"/>
      <c r="BL4" s="25"/>
      <c r="BM4" s="25"/>
      <c r="BN4" s="31"/>
      <c r="BO4" s="25"/>
      <c r="BP4" s="25"/>
      <c r="BQ4" s="31"/>
      <c r="BR4" s="25"/>
      <c r="BS4" s="25"/>
      <c r="BT4" s="31"/>
      <c r="BU4" s="25"/>
      <c r="BV4" s="25"/>
      <c r="BW4" s="31"/>
      <c r="BX4" s="25"/>
      <c r="BY4" s="25"/>
      <c r="BZ4" s="31"/>
      <c r="CA4" s="25"/>
      <c r="CB4" s="25"/>
      <c r="CC4" s="31"/>
      <c r="CD4" s="25"/>
      <c r="CE4" s="25"/>
      <c r="CF4" s="31"/>
      <c r="CG4" s="25"/>
      <c r="CH4" s="25"/>
      <c r="CI4" s="31"/>
      <c r="CJ4" s="25"/>
      <c r="CK4" s="25"/>
      <c r="CL4" s="31"/>
      <c r="CM4" s="25"/>
      <c r="CN4" s="25"/>
      <c r="CO4" s="31"/>
      <c r="CP4" s="25"/>
      <c r="CQ4" s="25"/>
      <c r="CR4" s="31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</row>
    <row r="5" spans="1:22" s="10" customFormat="1" ht="15.75" customHeight="1">
      <c r="A5" s="9"/>
      <c r="B5" s="11"/>
      <c r="C5" s="12" t="s">
        <v>0</v>
      </c>
      <c r="D5" s="266" t="s">
        <v>19</v>
      </c>
      <c r="E5" s="266"/>
      <c r="F5" s="266"/>
      <c r="G5" s="266"/>
      <c r="H5" s="266"/>
      <c r="I5" s="266"/>
      <c r="J5" s="266"/>
      <c r="K5" s="266"/>
      <c r="L5" s="266"/>
      <c r="M5" s="266"/>
      <c r="N5" s="266" t="s">
        <v>89</v>
      </c>
      <c r="O5" s="266"/>
      <c r="P5" s="266"/>
      <c r="Q5" s="266"/>
      <c r="R5" s="266"/>
      <c r="S5" s="266"/>
      <c r="U5" s="20"/>
      <c r="V5" s="13"/>
    </row>
    <row r="6" spans="1:22" s="10" customFormat="1" ht="15.75" customHeight="1">
      <c r="A6" s="9"/>
      <c r="B6" s="11"/>
      <c r="C6" s="12"/>
      <c r="D6" s="35"/>
      <c r="E6" s="181"/>
      <c r="F6" s="21"/>
      <c r="G6" s="21"/>
      <c r="H6" s="21"/>
      <c r="I6" s="21"/>
      <c r="J6" s="21"/>
      <c r="K6" s="21"/>
      <c r="L6" s="21"/>
      <c r="M6" s="21"/>
      <c r="N6" s="24"/>
      <c r="O6" s="21"/>
      <c r="P6" s="21"/>
      <c r="Q6" s="21"/>
      <c r="R6" s="21"/>
      <c r="S6" s="21"/>
      <c r="U6" s="20"/>
      <c r="V6" s="13"/>
    </row>
    <row r="7" spans="1:22" s="10" customFormat="1" ht="15.75" customHeight="1">
      <c r="A7" s="259" t="s">
        <v>92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U7" s="20"/>
      <c r="V7" s="13"/>
    </row>
    <row r="8" spans="1:22" s="10" customFormat="1" ht="15.75" customHeight="1">
      <c r="A8" s="267" t="s">
        <v>25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U8" s="22"/>
      <c r="V8" s="23"/>
    </row>
    <row r="9" spans="1:24" s="15" customFormat="1" ht="26.25" customHeight="1">
      <c r="A9" s="14" t="s">
        <v>1</v>
      </c>
      <c r="B9" s="14" t="s">
        <v>10</v>
      </c>
      <c r="C9" s="14" t="s">
        <v>2</v>
      </c>
      <c r="D9" s="36" t="s">
        <v>3</v>
      </c>
      <c r="E9" s="36" t="s">
        <v>79</v>
      </c>
      <c r="F9" s="14" t="s">
        <v>4</v>
      </c>
      <c r="G9" s="14" t="s">
        <v>8</v>
      </c>
      <c r="H9" s="14" t="s">
        <v>6</v>
      </c>
      <c r="I9" s="14" t="s">
        <v>30</v>
      </c>
      <c r="J9" s="14" t="s">
        <v>26</v>
      </c>
      <c r="K9" s="14" t="s">
        <v>16</v>
      </c>
      <c r="L9" s="14"/>
      <c r="M9" s="14"/>
      <c r="N9" s="14" t="s">
        <v>7</v>
      </c>
      <c r="O9" s="269" t="s">
        <v>8</v>
      </c>
      <c r="P9" s="263"/>
      <c r="Q9" s="263"/>
      <c r="R9" s="186" t="s">
        <v>9</v>
      </c>
      <c r="S9" s="212" t="s">
        <v>1</v>
      </c>
      <c r="U9" s="18"/>
      <c r="V9" s="34"/>
      <c r="W9" s="17"/>
      <c r="X9" s="19"/>
    </row>
    <row r="10" spans="1:15" s="4" customFormat="1" ht="13.5" customHeight="1">
      <c r="A10" s="172">
        <v>1</v>
      </c>
      <c r="B10" s="176">
        <v>147</v>
      </c>
      <c r="C10" s="214" t="s">
        <v>252</v>
      </c>
      <c r="D10" s="215">
        <v>1998</v>
      </c>
      <c r="E10" s="213" t="s">
        <v>63</v>
      </c>
      <c r="F10" s="225" t="s">
        <v>228</v>
      </c>
      <c r="G10" s="175" t="str">
        <f>M10</f>
        <v>11:46,4</v>
      </c>
      <c r="H10" s="173" t="str">
        <f>LOOKUP(L10,$T$2:$AA$2,$T$1:$AA$1)</f>
        <v>КМС</v>
      </c>
      <c r="I10" s="176">
        <f>LOOKUP(A10,$AC$1:$AK$1,$AC$2:$AK$2)</f>
        <v>9</v>
      </c>
      <c r="J10" s="177">
        <v>11</v>
      </c>
      <c r="K10" s="178" t="s">
        <v>292</v>
      </c>
      <c r="L10" s="8">
        <f>((J10*100)+K10)</f>
        <v>1146.4</v>
      </c>
      <c r="M10" s="179" t="str">
        <f>CONCATENATE(J10,":",K10)</f>
        <v>11:46,4</v>
      </c>
      <c r="N10" s="174" t="s">
        <v>247</v>
      </c>
      <c r="O10" s="173"/>
    </row>
    <row r="11" spans="1:15" s="4" customFormat="1" ht="13.5" customHeight="1">
      <c r="A11" s="172">
        <v>2</v>
      </c>
      <c r="B11" s="205">
        <v>55</v>
      </c>
      <c r="C11" s="231" t="s">
        <v>198</v>
      </c>
      <c r="D11" s="205">
        <v>1999</v>
      </c>
      <c r="E11" s="213" t="s">
        <v>299</v>
      </c>
      <c r="F11" s="224" t="s">
        <v>282</v>
      </c>
      <c r="G11" s="175" t="str">
        <f>M11</f>
        <v>12:59,0</v>
      </c>
      <c r="H11" s="173">
        <f>LOOKUP(L11,$T$2:$AA$2,$T$1:$AA$1)</f>
        <v>1</v>
      </c>
      <c r="I11" s="176">
        <f>LOOKUP(A11,$AC$1:$AK$1,$AC$2:$AK$2)</f>
        <v>7</v>
      </c>
      <c r="J11" s="177">
        <v>12</v>
      </c>
      <c r="K11" s="178" t="s">
        <v>300</v>
      </c>
      <c r="L11" s="8">
        <f>((J11*100)+K11)</f>
        <v>1259</v>
      </c>
      <c r="M11" s="179" t="str">
        <f>CONCATENATE(J11,":",K11)</f>
        <v>12:59,0</v>
      </c>
      <c r="N11" s="206" t="s">
        <v>200</v>
      </c>
      <c r="O11" s="173"/>
    </row>
    <row r="12" spans="1:24" s="4" customFormat="1" ht="13.5" customHeight="1">
      <c r="A12" s="172">
        <v>3</v>
      </c>
      <c r="B12" s="205">
        <v>53</v>
      </c>
      <c r="C12" s="180" t="s">
        <v>196</v>
      </c>
      <c r="D12" s="205">
        <v>1999</v>
      </c>
      <c r="E12" s="213" t="s">
        <v>299</v>
      </c>
      <c r="F12" s="224" t="s">
        <v>46</v>
      </c>
      <c r="G12" s="175" t="str">
        <f>M12</f>
        <v>13:32,2</v>
      </c>
      <c r="H12" s="173">
        <f>LOOKUP(L12,$T$2:$AA$2,$T$1:$AA$1)</f>
        <v>1</v>
      </c>
      <c r="I12" s="176">
        <f>LOOKUP(A12,$AC$1:$AK$1,$AC$2:$AK$2)</f>
        <v>6</v>
      </c>
      <c r="J12" s="177">
        <v>13</v>
      </c>
      <c r="K12" s="178" t="s">
        <v>301</v>
      </c>
      <c r="L12" s="8">
        <f>((J12*100)+K12)</f>
        <v>1332.2</v>
      </c>
      <c r="M12" s="179" t="str">
        <f>CONCATENATE(J12,":",K12)</f>
        <v>13:32,2</v>
      </c>
      <c r="N12" s="206" t="s">
        <v>199</v>
      </c>
      <c r="O12" s="173"/>
      <c r="X12" s="8"/>
    </row>
    <row r="13" spans="1:15" s="4" customFormat="1" ht="13.5" customHeight="1">
      <c r="A13" s="172">
        <v>4</v>
      </c>
      <c r="B13" s="205">
        <v>54</v>
      </c>
      <c r="C13" s="180" t="s">
        <v>197</v>
      </c>
      <c r="D13" s="205">
        <v>1999</v>
      </c>
      <c r="E13" s="213" t="s">
        <v>299</v>
      </c>
      <c r="F13" s="224" t="s">
        <v>42</v>
      </c>
      <c r="G13" s="175" t="str">
        <f>M13</f>
        <v>13:49,8</v>
      </c>
      <c r="H13" s="173">
        <f>LOOKUP(L13,$T$2:$AA$2,$T$1:$AA$1)</f>
        <v>2</v>
      </c>
      <c r="I13" s="176">
        <f>LOOKUP(A13,$AC$1:$AK$1,$AC$2:$AK$2)</f>
        <v>5</v>
      </c>
      <c r="J13" s="177">
        <v>13</v>
      </c>
      <c r="K13" s="178" t="s">
        <v>302</v>
      </c>
      <c r="L13" s="8">
        <f>((J13*100)+K13)</f>
        <v>1349.8</v>
      </c>
      <c r="M13" s="179" t="str">
        <f>CONCATENATE(J13,":",K13)</f>
        <v>13:49,8</v>
      </c>
      <c r="N13" s="206" t="s">
        <v>396</v>
      </c>
      <c r="O13" s="173"/>
    </row>
    <row r="14" spans="1:22" s="4" customFormat="1" ht="15.75" customHeight="1">
      <c r="A14" s="261" t="s">
        <v>91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U14" s="8"/>
      <c r="V14" s="216"/>
    </row>
    <row r="15" spans="1:22" s="4" customFormat="1" ht="15.75" customHeight="1">
      <c r="A15" s="268" t="s">
        <v>25</v>
      </c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U15" s="217"/>
      <c r="V15" s="218"/>
    </row>
    <row r="16" spans="1:24" s="220" customFormat="1" ht="26.25" customHeight="1">
      <c r="A16" s="14" t="s">
        <v>1</v>
      </c>
      <c r="B16" s="14" t="s">
        <v>10</v>
      </c>
      <c r="C16" s="14" t="s">
        <v>2</v>
      </c>
      <c r="D16" s="36" t="s">
        <v>3</v>
      </c>
      <c r="E16" s="36" t="s">
        <v>79</v>
      </c>
      <c r="F16" s="14" t="s">
        <v>4</v>
      </c>
      <c r="G16" s="14" t="s">
        <v>8</v>
      </c>
      <c r="H16" s="14" t="s">
        <v>6</v>
      </c>
      <c r="I16" s="14" t="s">
        <v>30</v>
      </c>
      <c r="J16" s="14" t="s">
        <v>26</v>
      </c>
      <c r="K16" s="14" t="s">
        <v>16</v>
      </c>
      <c r="L16" s="14"/>
      <c r="M16" s="14"/>
      <c r="N16" s="14" t="s">
        <v>7</v>
      </c>
      <c r="O16" s="264" t="s">
        <v>8</v>
      </c>
      <c r="P16" s="264"/>
      <c r="Q16" s="264"/>
      <c r="R16" s="192" t="s">
        <v>9</v>
      </c>
      <c r="S16" s="219" t="s">
        <v>1</v>
      </c>
      <c r="U16" s="221"/>
      <c r="V16" s="34"/>
      <c r="W16" s="222"/>
      <c r="X16" s="223"/>
    </row>
    <row r="17" spans="1:15" s="4" customFormat="1" ht="13.5" customHeight="1">
      <c r="A17" s="172">
        <v>1</v>
      </c>
      <c r="B17" s="176">
        <v>149</v>
      </c>
      <c r="C17" s="214" t="s">
        <v>253</v>
      </c>
      <c r="D17" s="215">
        <v>2001</v>
      </c>
      <c r="E17" s="213" t="s">
        <v>63</v>
      </c>
      <c r="F17" s="224" t="s">
        <v>228</v>
      </c>
      <c r="G17" s="175" t="str">
        <f aca="true" t="shared" si="0" ref="G17:G22">M17</f>
        <v>12:27,8</v>
      </c>
      <c r="H17" s="173" t="str">
        <f>LOOKUP(L17,$T$2:$AA$2,$T$1:$AA$1)</f>
        <v>КМС</v>
      </c>
      <c r="I17" s="176">
        <f>LOOKUP(A17,$AC$1:$AK$1,$AC$2:$AK$2)</f>
        <v>9</v>
      </c>
      <c r="J17" s="177">
        <v>12</v>
      </c>
      <c r="K17" s="178" t="s">
        <v>341</v>
      </c>
      <c r="L17" s="8">
        <f aca="true" t="shared" si="1" ref="L17:L22">((J17*100)+K17)</f>
        <v>1227.8</v>
      </c>
      <c r="M17" s="179" t="str">
        <f aca="true" t="shared" si="2" ref="M17:M22">CONCATENATE(J17,":",K17)</f>
        <v>12:27,8</v>
      </c>
      <c r="N17" s="174" t="s">
        <v>247</v>
      </c>
      <c r="O17" s="173"/>
    </row>
    <row r="18" spans="1:15" s="4" customFormat="1" ht="13.5" customHeight="1">
      <c r="A18" s="172">
        <v>2</v>
      </c>
      <c r="B18" s="205">
        <v>49</v>
      </c>
      <c r="C18" s="231" t="s">
        <v>117</v>
      </c>
      <c r="D18" s="205">
        <v>2000</v>
      </c>
      <c r="E18" s="213" t="s">
        <v>299</v>
      </c>
      <c r="F18" s="224" t="s">
        <v>61</v>
      </c>
      <c r="G18" s="175" t="str">
        <f t="shared" si="0"/>
        <v>13:12,8</v>
      </c>
      <c r="H18" s="173">
        <f>LOOKUP(L18,$T$2:$AA$2,$T$1:$AA$1)</f>
        <v>1</v>
      </c>
      <c r="I18" s="176">
        <f>LOOKUP(A18,$AC$1:$AK$1,$AC$2:$AK$2)</f>
        <v>7</v>
      </c>
      <c r="J18" s="177">
        <v>13</v>
      </c>
      <c r="K18" s="178" t="s">
        <v>342</v>
      </c>
      <c r="L18" s="8">
        <f t="shared" si="1"/>
        <v>1312.8</v>
      </c>
      <c r="M18" s="179" t="str">
        <f t="shared" si="2"/>
        <v>13:12,8</v>
      </c>
      <c r="N18" s="180" t="s">
        <v>194</v>
      </c>
      <c r="O18" s="173"/>
    </row>
    <row r="19" spans="1:15" s="4" customFormat="1" ht="13.5" customHeight="1">
      <c r="A19" s="172">
        <v>3</v>
      </c>
      <c r="B19" s="205">
        <v>50</v>
      </c>
      <c r="C19" s="180" t="s">
        <v>188</v>
      </c>
      <c r="D19" s="205">
        <v>2001</v>
      </c>
      <c r="E19" s="213" t="s">
        <v>299</v>
      </c>
      <c r="F19" s="224" t="s">
        <v>191</v>
      </c>
      <c r="G19" s="175" t="str">
        <f t="shared" si="0"/>
        <v>13:20,4</v>
      </c>
      <c r="H19" s="173">
        <f>LOOKUP(L19,$T$2:$AA$2,$T$1:$AA$1)</f>
        <v>1</v>
      </c>
      <c r="I19" s="176">
        <f>LOOKUP(A19,$AC$1:$AK$1,$AC$2:$AK$2)</f>
        <v>6</v>
      </c>
      <c r="J19" s="177">
        <v>13</v>
      </c>
      <c r="K19" s="178" t="s">
        <v>343</v>
      </c>
      <c r="L19" s="8">
        <f t="shared" si="1"/>
        <v>1320.4</v>
      </c>
      <c r="M19" s="179" t="str">
        <f t="shared" si="2"/>
        <v>13:20,4</v>
      </c>
      <c r="N19" s="180" t="s">
        <v>195</v>
      </c>
      <c r="O19" s="173"/>
    </row>
    <row r="20" spans="1:15" s="4" customFormat="1" ht="13.5" customHeight="1">
      <c r="A20" s="172">
        <v>4</v>
      </c>
      <c r="B20" s="205">
        <v>51</v>
      </c>
      <c r="C20" s="180" t="s">
        <v>189</v>
      </c>
      <c r="D20" s="205">
        <v>2001</v>
      </c>
      <c r="E20" s="213" t="s">
        <v>299</v>
      </c>
      <c r="F20" s="224" t="s">
        <v>176</v>
      </c>
      <c r="G20" s="175" t="str">
        <f t="shared" si="0"/>
        <v>13:37,3</v>
      </c>
      <c r="H20" s="173">
        <f>LOOKUP(L20,$T$2:$AA$2,$T$1:$AA$1)</f>
        <v>1</v>
      </c>
      <c r="I20" s="176">
        <f>LOOKUP(A20,$AC$1:$AK$1,$AC$2:$AK$2)</f>
        <v>5</v>
      </c>
      <c r="J20" s="177">
        <v>13</v>
      </c>
      <c r="K20" s="178" t="s">
        <v>329</v>
      </c>
      <c r="L20" s="8">
        <f t="shared" si="1"/>
        <v>1337.3</v>
      </c>
      <c r="M20" s="179" t="str">
        <f t="shared" si="2"/>
        <v>13:37,3</v>
      </c>
      <c r="N20" s="180" t="s">
        <v>171</v>
      </c>
      <c r="O20" s="173"/>
    </row>
    <row r="21" spans="1:15" s="4" customFormat="1" ht="13.5" customHeight="1">
      <c r="A21" s="172">
        <v>5</v>
      </c>
      <c r="B21" s="205">
        <v>52</v>
      </c>
      <c r="C21" s="180" t="s">
        <v>190</v>
      </c>
      <c r="D21" s="205">
        <v>2000</v>
      </c>
      <c r="E21" s="213" t="s">
        <v>299</v>
      </c>
      <c r="F21" s="224" t="s">
        <v>192</v>
      </c>
      <c r="G21" s="175" t="str">
        <f t="shared" si="0"/>
        <v>13:56,2</v>
      </c>
      <c r="H21" s="173">
        <f>LOOKUP(L21,$T$2:$AA$2,$T$1:$AA$1)</f>
        <v>2</v>
      </c>
      <c r="I21" s="176">
        <f>LOOKUP(A21,$AC$1:$AK$1,$AC$2:$AK$2)</f>
        <v>4</v>
      </c>
      <c r="J21" s="177">
        <v>13</v>
      </c>
      <c r="K21" s="178" t="s">
        <v>344</v>
      </c>
      <c r="L21" s="8">
        <f t="shared" si="1"/>
        <v>1356.2</v>
      </c>
      <c r="M21" s="179" t="str">
        <f t="shared" si="2"/>
        <v>13:56,2</v>
      </c>
      <c r="N21" s="180" t="s">
        <v>47</v>
      </c>
      <c r="O21" s="173"/>
    </row>
    <row r="22" spans="1:24" s="4" customFormat="1" ht="13.5" customHeight="1" hidden="1">
      <c r="A22" s="172"/>
      <c r="B22" s="205">
        <v>48</v>
      </c>
      <c r="C22" s="180" t="s">
        <v>57</v>
      </c>
      <c r="D22" s="205">
        <v>2001</v>
      </c>
      <c r="E22" s="213" t="s">
        <v>299</v>
      </c>
      <c r="F22" s="224" t="s">
        <v>46</v>
      </c>
      <c r="G22" s="175" t="str">
        <f t="shared" si="0"/>
        <v>н/я:</v>
      </c>
      <c r="H22" s="173"/>
      <c r="I22" s="176"/>
      <c r="J22" s="177" t="s">
        <v>290</v>
      </c>
      <c r="K22" s="178"/>
      <c r="L22" s="8" t="e">
        <f t="shared" si="1"/>
        <v>#VALUE!</v>
      </c>
      <c r="M22" s="179" t="str">
        <f t="shared" si="2"/>
        <v>н/я:</v>
      </c>
      <c r="N22" s="180" t="s">
        <v>193</v>
      </c>
      <c r="O22" s="173"/>
      <c r="X22" s="8"/>
    </row>
    <row r="23" spans="1:22" s="4" customFormat="1" ht="15.75" customHeight="1">
      <c r="A23" s="261" t="s">
        <v>90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U23" s="8"/>
      <c r="V23" s="216"/>
    </row>
    <row r="24" spans="1:22" s="4" customFormat="1" ht="18.75" customHeight="1">
      <c r="A24" s="268" t="s">
        <v>24</v>
      </c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U24" s="217"/>
      <c r="V24" s="218"/>
    </row>
    <row r="25" spans="1:24" s="220" customFormat="1" ht="26.25" customHeight="1">
      <c r="A25" s="14" t="s">
        <v>1</v>
      </c>
      <c r="B25" s="14" t="s">
        <v>10</v>
      </c>
      <c r="C25" s="14" t="s">
        <v>2</v>
      </c>
      <c r="D25" s="36" t="s">
        <v>3</v>
      </c>
      <c r="E25" s="36" t="s">
        <v>79</v>
      </c>
      <c r="F25" s="14" t="s">
        <v>4</v>
      </c>
      <c r="G25" s="14" t="s">
        <v>8</v>
      </c>
      <c r="H25" s="14" t="s">
        <v>6</v>
      </c>
      <c r="I25" s="14" t="s">
        <v>30</v>
      </c>
      <c r="J25" s="14" t="s">
        <v>26</v>
      </c>
      <c r="K25" s="14" t="s">
        <v>16</v>
      </c>
      <c r="L25" s="14"/>
      <c r="M25" s="14"/>
      <c r="N25" s="14" t="s">
        <v>7</v>
      </c>
      <c r="O25" s="264" t="s">
        <v>8</v>
      </c>
      <c r="P25" s="264"/>
      <c r="Q25" s="264"/>
      <c r="R25" s="192" t="s">
        <v>9</v>
      </c>
      <c r="S25" s="219" t="s">
        <v>1</v>
      </c>
      <c r="U25" s="221"/>
      <c r="V25" s="34"/>
      <c r="W25" s="222"/>
      <c r="X25" s="223"/>
    </row>
    <row r="26" spans="1:24" s="41" customFormat="1" ht="14.25" customHeight="1">
      <c r="A26" s="205">
        <v>1</v>
      </c>
      <c r="B26" s="205">
        <v>62</v>
      </c>
      <c r="C26" s="180" t="s">
        <v>60</v>
      </c>
      <c r="D26" s="205">
        <v>2004</v>
      </c>
      <c r="E26" s="227" t="s">
        <v>299</v>
      </c>
      <c r="F26" s="224" t="s">
        <v>43</v>
      </c>
      <c r="G26" s="215" t="str">
        <f aca="true" t="shared" si="3" ref="G26:G31">M26</f>
        <v>8:56,8</v>
      </c>
      <c r="H26" s="176" t="str">
        <f aca="true" t="shared" si="4" ref="H26:H31">LOOKUP(L26,$T$2:$AA$2,$T$1:$AA$1)</f>
        <v>КМС</v>
      </c>
      <c r="I26" s="176">
        <f aca="true" t="shared" si="5" ref="I26:I31">LOOKUP(A26,$AC$1:$AK$1,$AC$2:$AK$2)</f>
        <v>9</v>
      </c>
      <c r="J26" s="228">
        <v>8</v>
      </c>
      <c r="K26" s="229" t="s">
        <v>387</v>
      </c>
      <c r="L26" s="40">
        <f aca="true" t="shared" si="6" ref="L26:L35">((J26*100)+K26)</f>
        <v>856.8</v>
      </c>
      <c r="M26" s="230" t="str">
        <f aca="true" t="shared" si="7" ref="M26:M35">CONCATENATE(J26,":",K26)</f>
        <v>8:56,8</v>
      </c>
      <c r="N26" s="180" t="s">
        <v>40</v>
      </c>
      <c r="O26" s="176"/>
      <c r="U26" s="42"/>
      <c r="V26" s="7"/>
      <c r="X26" s="40"/>
    </row>
    <row r="27" spans="1:24" s="41" customFormat="1" ht="14.25" customHeight="1">
      <c r="A27" s="205">
        <v>2</v>
      </c>
      <c r="B27" s="205">
        <v>61</v>
      </c>
      <c r="C27" s="180" t="s">
        <v>205</v>
      </c>
      <c r="D27" s="205">
        <v>2004</v>
      </c>
      <c r="E27" s="227" t="s">
        <v>299</v>
      </c>
      <c r="F27" s="224" t="s">
        <v>175</v>
      </c>
      <c r="G27" s="215" t="str">
        <f t="shared" si="3"/>
        <v>9:05,6</v>
      </c>
      <c r="H27" s="176" t="str">
        <f t="shared" si="4"/>
        <v>КМС</v>
      </c>
      <c r="I27" s="176">
        <f t="shared" si="5"/>
        <v>7</v>
      </c>
      <c r="J27" s="228">
        <v>9</v>
      </c>
      <c r="K27" s="229" t="s">
        <v>388</v>
      </c>
      <c r="L27" s="40">
        <f t="shared" si="6"/>
        <v>905.6</v>
      </c>
      <c r="M27" s="230" t="str">
        <f t="shared" si="7"/>
        <v>9:05,6</v>
      </c>
      <c r="N27" s="180" t="s">
        <v>171</v>
      </c>
      <c r="O27" s="176"/>
      <c r="U27" s="42"/>
      <c r="V27" s="7"/>
      <c r="X27" s="40"/>
    </row>
    <row r="28" spans="1:24" s="41" customFormat="1" ht="14.25" customHeight="1">
      <c r="A28" s="205">
        <v>3</v>
      </c>
      <c r="B28" s="205">
        <v>60</v>
      </c>
      <c r="C28" s="180" t="s">
        <v>204</v>
      </c>
      <c r="D28" s="205">
        <v>2003</v>
      </c>
      <c r="E28" s="227" t="s">
        <v>299</v>
      </c>
      <c r="F28" s="224" t="s">
        <v>46</v>
      </c>
      <c r="G28" s="215" t="str">
        <f t="shared" si="3"/>
        <v>9:06,5</v>
      </c>
      <c r="H28" s="176" t="str">
        <f t="shared" si="4"/>
        <v>КМС</v>
      </c>
      <c r="I28" s="176">
        <f t="shared" si="5"/>
        <v>6</v>
      </c>
      <c r="J28" s="228">
        <v>9</v>
      </c>
      <c r="K28" s="229" t="s">
        <v>389</v>
      </c>
      <c r="L28" s="40">
        <f t="shared" si="6"/>
        <v>906.5</v>
      </c>
      <c r="M28" s="230" t="str">
        <f t="shared" si="7"/>
        <v>9:06,5</v>
      </c>
      <c r="N28" s="180" t="s">
        <v>140</v>
      </c>
      <c r="O28" s="176"/>
      <c r="U28" s="42"/>
      <c r="V28" s="7"/>
      <c r="X28" s="40"/>
    </row>
    <row r="29" spans="1:24" s="41" customFormat="1" ht="14.25" customHeight="1">
      <c r="A29" s="205">
        <v>4</v>
      </c>
      <c r="B29" s="205">
        <v>57</v>
      </c>
      <c r="C29" s="180" t="s">
        <v>201</v>
      </c>
      <c r="D29" s="205">
        <v>2003</v>
      </c>
      <c r="E29" s="227" t="s">
        <v>299</v>
      </c>
      <c r="F29" s="224" t="s">
        <v>192</v>
      </c>
      <c r="G29" s="215" t="str">
        <f t="shared" si="3"/>
        <v>9:18,7</v>
      </c>
      <c r="H29" s="176" t="str">
        <f t="shared" si="4"/>
        <v>КМС</v>
      </c>
      <c r="I29" s="176">
        <f t="shared" si="5"/>
        <v>5</v>
      </c>
      <c r="J29" s="228">
        <v>9</v>
      </c>
      <c r="K29" s="229" t="s">
        <v>390</v>
      </c>
      <c r="L29" s="40">
        <f t="shared" si="6"/>
        <v>918.7</v>
      </c>
      <c r="M29" s="230" t="str">
        <f t="shared" si="7"/>
        <v>9:18,7</v>
      </c>
      <c r="N29" s="180" t="s">
        <v>47</v>
      </c>
      <c r="O29" s="176"/>
      <c r="U29" s="42"/>
      <c r="V29" s="43"/>
      <c r="X29" s="40"/>
    </row>
    <row r="30" spans="1:24" s="41" customFormat="1" ht="14.25" customHeight="1">
      <c r="A30" s="205">
        <v>5</v>
      </c>
      <c r="B30" s="205">
        <v>59</v>
      </c>
      <c r="C30" s="180" t="s">
        <v>203</v>
      </c>
      <c r="D30" s="205">
        <v>2002</v>
      </c>
      <c r="E30" s="227" t="s">
        <v>299</v>
      </c>
      <c r="F30" s="224" t="s">
        <v>206</v>
      </c>
      <c r="G30" s="215" t="str">
        <f t="shared" si="3"/>
        <v>11:12,5</v>
      </c>
      <c r="H30" s="176" t="str">
        <f t="shared" si="4"/>
        <v>КМС</v>
      </c>
      <c r="I30" s="176">
        <f t="shared" si="5"/>
        <v>4</v>
      </c>
      <c r="J30" s="228">
        <v>11</v>
      </c>
      <c r="K30" s="229" t="s">
        <v>391</v>
      </c>
      <c r="L30" s="40">
        <f t="shared" si="6"/>
        <v>1112.5</v>
      </c>
      <c r="M30" s="230" t="str">
        <f t="shared" si="7"/>
        <v>11:12,5</v>
      </c>
      <c r="N30" s="180" t="s">
        <v>47</v>
      </c>
      <c r="O30" s="176"/>
      <c r="U30" s="42"/>
      <c r="V30" s="43"/>
      <c r="X30" s="40"/>
    </row>
    <row r="31" spans="1:23" s="41" customFormat="1" ht="14.25" customHeight="1">
      <c r="A31" s="205">
        <v>6</v>
      </c>
      <c r="B31" s="176">
        <v>120</v>
      </c>
      <c r="C31" s="180" t="s">
        <v>216</v>
      </c>
      <c r="D31" s="205">
        <v>2002</v>
      </c>
      <c r="E31" s="227" t="s">
        <v>63</v>
      </c>
      <c r="F31" s="224" t="s">
        <v>217</v>
      </c>
      <c r="G31" s="215" t="str">
        <f t="shared" si="3"/>
        <v>11:41,7</v>
      </c>
      <c r="H31" s="176" t="str">
        <f t="shared" si="4"/>
        <v>КМС</v>
      </c>
      <c r="I31" s="176">
        <f t="shared" si="5"/>
        <v>3</v>
      </c>
      <c r="J31" s="228">
        <v>11</v>
      </c>
      <c r="K31" s="229" t="s">
        <v>392</v>
      </c>
      <c r="L31" s="40">
        <f t="shared" si="6"/>
        <v>1141.7</v>
      </c>
      <c r="M31" s="230" t="str">
        <f t="shared" si="7"/>
        <v>11:41,7</v>
      </c>
      <c r="N31" s="180" t="s">
        <v>218</v>
      </c>
      <c r="O31" s="176"/>
      <c r="T31" s="40"/>
      <c r="U31" s="6"/>
      <c r="W31" s="40"/>
    </row>
    <row r="32" spans="1:24" s="41" customFormat="1" ht="14.25" customHeight="1">
      <c r="A32" s="205"/>
      <c r="B32" s="176">
        <v>151</v>
      </c>
      <c r="C32" s="214" t="s">
        <v>254</v>
      </c>
      <c r="D32" s="215">
        <v>2002</v>
      </c>
      <c r="E32" s="227" t="s">
        <v>63</v>
      </c>
      <c r="F32" s="225" t="s">
        <v>228</v>
      </c>
      <c r="G32" s="215" t="s">
        <v>395</v>
      </c>
      <c r="H32" s="176"/>
      <c r="I32" s="176"/>
      <c r="J32" s="228" t="s">
        <v>393</v>
      </c>
      <c r="K32" s="229"/>
      <c r="L32" s="40" t="e">
        <f t="shared" si="6"/>
        <v>#VALUE!</v>
      </c>
      <c r="M32" s="230" t="str">
        <f t="shared" si="7"/>
        <v>снят:</v>
      </c>
      <c r="N32" s="41" t="s">
        <v>247</v>
      </c>
      <c r="O32" s="176"/>
      <c r="U32" s="42"/>
      <c r="V32" s="43"/>
      <c r="X32" s="40"/>
    </row>
    <row r="33" spans="1:23" s="41" customFormat="1" ht="14.25" customHeight="1" hidden="1">
      <c r="A33" s="205"/>
      <c r="B33" s="205">
        <v>56</v>
      </c>
      <c r="C33" s="180" t="s">
        <v>58</v>
      </c>
      <c r="D33" s="205">
        <v>2002</v>
      </c>
      <c r="E33" s="227" t="s">
        <v>299</v>
      </c>
      <c r="F33" s="224" t="s">
        <v>61</v>
      </c>
      <c r="G33" s="215" t="str">
        <f>M33</f>
        <v>н/я:</v>
      </c>
      <c r="H33" s="176"/>
      <c r="I33" s="176"/>
      <c r="J33" s="228" t="s">
        <v>290</v>
      </c>
      <c r="K33" s="229"/>
      <c r="L33" s="40" t="e">
        <f t="shared" si="6"/>
        <v>#VALUE!</v>
      </c>
      <c r="M33" s="230" t="str">
        <f t="shared" si="7"/>
        <v>н/я:</v>
      </c>
      <c r="N33" s="180" t="s">
        <v>52</v>
      </c>
      <c r="O33" s="176"/>
      <c r="T33" s="40"/>
      <c r="U33" s="6"/>
      <c r="W33" s="40"/>
    </row>
    <row r="34" spans="1:24" s="41" customFormat="1" ht="14.25" customHeight="1" hidden="1">
      <c r="A34" s="205"/>
      <c r="B34" s="205">
        <v>58</v>
      </c>
      <c r="C34" s="231" t="s">
        <v>202</v>
      </c>
      <c r="D34" s="205">
        <v>2003</v>
      </c>
      <c r="E34" s="227" t="s">
        <v>299</v>
      </c>
      <c r="F34" s="224" t="s">
        <v>61</v>
      </c>
      <c r="G34" s="215" t="str">
        <f>M34</f>
        <v>н/я:</v>
      </c>
      <c r="H34" s="176"/>
      <c r="I34" s="176"/>
      <c r="J34" s="228" t="s">
        <v>290</v>
      </c>
      <c r="K34" s="229"/>
      <c r="L34" s="40" t="e">
        <f t="shared" si="6"/>
        <v>#VALUE!</v>
      </c>
      <c r="M34" s="230" t="str">
        <f t="shared" si="7"/>
        <v>н/я:</v>
      </c>
      <c r="N34" s="180" t="s">
        <v>54</v>
      </c>
      <c r="O34" s="176"/>
      <c r="U34" s="42"/>
      <c r="V34" s="43"/>
      <c r="X34" s="40"/>
    </row>
    <row r="35" spans="1:24" s="41" customFormat="1" ht="14.25" customHeight="1" hidden="1">
      <c r="A35" s="205"/>
      <c r="B35" s="205">
        <v>63</v>
      </c>
      <c r="C35" s="180" t="s">
        <v>59</v>
      </c>
      <c r="D35" s="205">
        <v>2002</v>
      </c>
      <c r="E35" s="227" t="s">
        <v>299</v>
      </c>
      <c r="F35" s="224" t="s">
        <v>46</v>
      </c>
      <c r="G35" s="215" t="str">
        <f>M35</f>
        <v>н/я:</v>
      </c>
      <c r="H35" s="176"/>
      <c r="I35" s="176"/>
      <c r="J35" s="228" t="s">
        <v>290</v>
      </c>
      <c r="K35" s="229"/>
      <c r="L35" s="40" t="e">
        <f t="shared" si="6"/>
        <v>#VALUE!</v>
      </c>
      <c r="M35" s="230" t="str">
        <f t="shared" si="7"/>
        <v>н/я:</v>
      </c>
      <c r="N35" s="180" t="s">
        <v>187</v>
      </c>
      <c r="O35" s="176"/>
      <c r="U35" s="42"/>
      <c r="V35" s="7"/>
      <c r="X35" s="40"/>
    </row>
    <row r="36" spans="1:24" s="235" customFormat="1" ht="12.75">
      <c r="A36" s="233"/>
      <c r="B36" s="234"/>
      <c r="D36" s="236"/>
      <c r="E36" s="237"/>
      <c r="F36" s="238"/>
      <c r="G36" s="234"/>
      <c r="H36" s="234"/>
      <c r="I36" s="234"/>
      <c r="J36" s="234"/>
      <c r="K36" s="234"/>
      <c r="L36" s="234"/>
      <c r="M36" s="234"/>
      <c r="O36" s="234"/>
      <c r="U36" s="239"/>
      <c r="V36" s="239"/>
      <c r="W36" s="239"/>
      <c r="X36" s="239"/>
    </row>
    <row r="37" spans="1:33" s="235" customFormat="1" ht="12.75">
      <c r="A37" s="233"/>
      <c r="B37" s="234"/>
      <c r="C37" s="235" t="s">
        <v>375</v>
      </c>
      <c r="D37" s="236"/>
      <c r="E37" s="237"/>
      <c r="F37" s="238"/>
      <c r="G37" s="240" t="s">
        <v>283</v>
      </c>
      <c r="H37" s="234"/>
      <c r="I37" s="234"/>
      <c r="J37" s="234"/>
      <c r="K37" s="234"/>
      <c r="L37" s="234"/>
      <c r="M37" s="234"/>
      <c r="O37" s="234"/>
      <c r="U37" s="239"/>
      <c r="V37" s="239"/>
      <c r="W37" s="239"/>
      <c r="X37" s="239"/>
      <c r="AD37" s="239"/>
      <c r="AE37" s="239"/>
      <c r="AF37" s="239"/>
      <c r="AG37" s="239"/>
    </row>
    <row r="38" spans="7:33" ht="12.75">
      <c r="G38" s="241"/>
      <c r="AD38" s="16"/>
      <c r="AE38" s="16"/>
      <c r="AF38" s="16"/>
      <c r="AG38" s="16"/>
    </row>
    <row r="39" spans="3:33" ht="12.75">
      <c r="C39" s="1" t="s">
        <v>376</v>
      </c>
      <c r="G39" s="241" t="s">
        <v>284</v>
      </c>
      <c r="AD39" s="16"/>
      <c r="AE39" s="16"/>
      <c r="AF39" s="16"/>
      <c r="AG39" s="16"/>
    </row>
    <row r="40" spans="1:24" s="235" customFormat="1" ht="12.75">
      <c r="A40" s="233"/>
      <c r="B40" s="234"/>
      <c r="D40" s="236"/>
      <c r="E40" s="237"/>
      <c r="F40" s="238"/>
      <c r="G40" s="234"/>
      <c r="H40" s="234"/>
      <c r="I40" s="234"/>
      <c r="J40" s="234"/>
      <c r="K40" s="234"/>
      <c r="L40" s="234"/>
      <c r="M40" s="234"/>
      <c r="O40" s="234"/>
      <c r="U40" s="239"/>
      <c r="V40" s="239"/>
      <c r="W40" s="239"/>
      <c r="X40" s="239"/>
    </row>
    <row r="41" spans="1:24" s="235" customFormat="1" ht="12.75">
      <c r="A41" s="233"/>
      <c r="B41" s="234"/>
      <c r="D41" s="236"/>
      <c r="E41" s="237"/>
      <c r="F41" s="238"/>
      <c r="G41" s="234"/>
      <c r="H41" s="234"/>
      <c r="I41" s="234"/>
      <c r="J41" s="234"/>
      <c r="K41" s="234"/>
      <c r="L41" s="234"/>
      <c r="M41" s="234"/>
      <c r="O41" s="234"/>
      <c r="U41" s="239"/>
      <c r="V41" s="239"/>
      <c r="W41" s="239"/>
      <c r="X41" s="239"/>
    </row>
  </sheetData>
  <sheetProtection password="C628" sheet="1" formatCells="0" formatColumns="0" formatRows="0" insertColumns="0" insertRows="0" insertHyperlinks="0" deleteColumns="0" deleteRows="0"/>
  <mergeCells count="17">
    <mergeCell ref="O25:Q25"/>
    <mergeCell ref="A1:S1"/>
    <mergeCell ref="A2:S2"/>
    <mergeCell ref="A3:S3"/>
    <mergeCell ref="A4:S4"/>
    <mergeCell ref="D5:M5"/>
    <mergeCell ref="N5:S5"/>
    <mergeCell ref="T3:AA3"/>
    <mergeCell ref="AC3:AK3"/>
    <mergeCell ref="A7:S7"/>
    <mergeCell ref="A8:S8"/>
    <mergeCell ref="A23:S23"/>
    <mergeCell ref="A24:S24"/>
    <mergeCell ref="O9:Q9"/>
    <mergeCell ref="A14:S14"/>
    <mergeCell ref="A15:S15"/>
    <mergeCell ref="O16:Q16"/>
  </mergeCells>
  <printOptions horizontalCentered="1"/>
  <pageMargins left="0.1968503937007874" right="0.15748031496062992" top="0.15748031496062992" bottom="0.15748031496062992" header="0.15748031496062992" footer="0.15748031496062992"/>
  <pageSetup fitToHeight="1" fitToWidth="1" horizontalDpi="600" verticalDpi="600" orientation="landscape" paperSize="9" scale="96" r:id="rId1"/>
  <colBreaks count="1" manualBreakCount="1">
    <brk id="14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I49"/>
  <sheetViews>
    <sheetView view="pageBreakPreview" zoomScaleSheetLayoutView="100" zoomScalePageLayoutView="0" workbookViewId="0" topLeftCell="A6">
      <selection activeCell="J15" sqref="J15"/>
    </sheetView>
  </sheetViews>
  <sheetFormatPr defaultColWidth="9.00390625" defaultRowHeight="12.75"/>
  <cols>
    <col min="1" max="1" width="20.125" style="0" customWidth="1"/>
    <col min="2" max="2" width="6.125" style="0" customWidth="1"/>
    <col min="3" max="3" width="7.75390625" style="90" customWidth="1"/>
    <col min="4" max="4" width="25.625" style="0" customWidth="1"/>
    <col min="5" max="5" width="8.25390625" style="90" customWidth="1"/>
    <col min="6" max="6" width="11.25390625" style="116" customWidth="1"/>
    <col min="7" max="8" width="0" style="0" hidden="1" customWidth="1"/>
    <col min="9" max="9" width="11.375" style="90" customWidth="1"/>
  </cols>
  <sheetData>
    <row r="2" ht="12.75">
      <c r="I2" s="273"/>
    </row>
    <row r="3" spans="3:9" ht="15.75">
      <c r="C3" s="275" t="s">
        <v>65</v>
      </c>
      <c r="D3" s="275"/>
      <c r="E3" s="275"/>
      <c r="F3" s="275"/>
      <c r="G3" s="275"/>
      <c r="H3" s="275"/>
      <c r="I3" s="274"/>
    </row>
    <row r="4" spans="3:9" ht="15.75">
      <c r="C4" s="77"/>
      <c r="D4" s="77"/>
      <c r="E4" s="111"/>
      <c r="F4" s="117"/>
      <c r="G4" s="77"/>
      <c r="H4" s="270" t="s">
        <v>66</v>
      </c>
      <c r="I4" s="270"/>
    </row>
    <row r="5" spans="2:9" ht="15.75">
      <c r="B5" s="279" t="s">
        <v>63</v>
      </c>
      <c r="C5" s="279"/>
      <c r="D5" s="279"/>
      <c r="E5" s="279"/>
      <c r="F5" s="279"/>
      <c r="G5" s="279"/>
      <c r="H5" s="279"/>
      <c r="I5" s="78"/>
    </row>
    <row r="6" spans="4:6" ht="15.75">
      <c r="D6" s="276" t="s">
        <v>67</v>
      </c>
      <c r="E6" s="276"/>
      <c r="F6" s="276"/>
    </row>
    <row r="7" spans="1:9" ht="14.25">
      <c r="A7" s="280" t="s">
        <v>64</v>
      </c>
      <c r="B7" s="280"/>
      <c r="C7" s="280"/>
      <c r="D7" s="280"/>
      <c r="E7" s="280"/>
      <c r="F7" s="280"/>
      <c r="G7" s="280"/>
      <c r="H7" s="280"/>
      <c r="I7" s="280"/>
    </row>
    <row r="8" spans="1:9" ht="15.75">
      <c r="A8" s="277"/>
      <c r="B8" s="271" t="s">
        <v>69</v>
      </c>
      <c r="C8" s="79" t="s">
        <v>70</v>
      </c>
      <c r="D8" s="271" t="s">
        <v>71</v>
      </c>
      <c r="E8" s="271" t="s">
        <v>97</v>
      </c>
      <c r="F8" s="281" t="s">
        <v>8</v>
      </c>
      <c r="G8" s="271" t="s">
        <v>1</v>
      </c>
      <c r="H8" s="271" t="s">
        <v>96</v>
      </c>
      <c r="I8" s="271" t="s">
        <v>72</v>
      </c>
    </row>
    <row r="9" spans="1:9" ht="15.75">
      <c r="A9" s="278"/>
      <c r="B9" s="272"/>
      <c r="C9" s="80" t="s">
        <v>73</v>
      </c>
      <c r="D9" s="272"/>
      <c r="E9" s="272"/>
      <c r="F9" s="282"/>
      <c r="G9" s="272"/>
      <c r="H9" s="272"/>
      <c r="I9" s="272"/>
    </row>
    <row r="10" spans="1:9" ht="15.75" customHeight="1">
      <c r="A10" s="95" t="s">
        <v>93</v>
      </c>
      <c r="B10" s="114" t="s">
        <v>74</v>
      </c>
      <c r="C10" s="73">
        <v>129</v>
      </c>
      <c r="D10" s="70" t="s">
        <v>233</v>
      </c>
      <c r="E10" s="67">
        <v>1996</v>
      </c>
      <c r="F10" s="118" t="str">
        <f>VLOOKUP(D10,'Бег  ДЕВУШКИ'!$C$10:$I$215,5,FALSE)</f>
        <v>10:48,1</v>
      </c>
      <c r="G10" s="75"/>
      <c r="H10" s="76"/>
      <c r="I10" s="185">
        <f>VLOOKUP(D10,'Бег  ДЕВУШКИ'!$C$10:$I$215,7,FALSE)</f>
        <v>9</v>
      </c>
    </row>
    <row r="11" spans="1:9" ht="15.75">
      <c r="A11" s="95" t="s">
        <v>94</v>
      </c>
      <c r="B11" s="114" t="s">
        <v>74</v>
      </c>
      <c r="C11" s="73">
        <v>179</v>
      </c>
      <c r="D11" s="70" t="s">
        <v>210</v>
      </c>
      <c r="E11" s="67">
        <v>2001</v>
      </c>
      <c r="F11" s="118" t="str">
        <f>VLOOKUP(D11,'Бег  ДЕВУШКИ'!$C$10:$I$215,5,FALSE)</f>
        <v>11:00,8</v>
      </c>
      <c r="G11" s="81"/>
      <c r="H11" s="81"/>
      <c r="I11" s="185">
        <f>VLOOKUP(D11,'Бег  ДЕВУШКИ'!$C$10:$I$215,7,FALSE)</f>
        <v>9</v>
      </c>
    </row>
    <row r="12" spans="1:9" ht="15.75">
      <c r="A12" s="95" t="s">
        <v>95</v>
      </c>
      <c r="B12" s="114" t="s">
        <v>74</v>
      </c>
      <c r="C12" s="123">
        <v>301</v>
      </c>
      <c r="D12" s="124" t="s">
        <v>32</v>
      </c>
      <c r="E12" s="129">
        <v>2003</v>
      </c>
      <c r="F12" s="118" t="str">
        <f>VLOOKUP(D12,'Бег  ДЕВУШКИ'!$C$10:$I$215,5,FALSE)</f>
        <v>4:58,1</v>
      </c>
      <c r="G12" s="81"/>
      <c r="H12" s="81"/>
      <c r="I12" s="185">
        <f>VLOOKUP(D12,'Бег  ДЕВУШКИ'!$C$10:$I$215,7,FALSE)</f>
        <v>9</v>
      </c>
    </row>
    <row r="13" spans="1:9" ht="15.75">
      <c r="A13" s="96" t="s">
        <v>94</v>
      </c>
      <c r="B13" s="115" t="s">
        <v>75</v>
      </c>
      <c r="C13" s="26">
        <v>152</v>
      </c>
      <c r="D13" s="50" t="s">
        <v>255</v>
      </c>
      <c r="E13" s="28">
        <v>2000</v>
      </c>
      <c r="F13" s="118" t="str">
        <f>VLOOKUP(D13,'Бег  ЮНОШИ'!$C$10:$I$239,5,FALSE)</f>
        <v>9:10,1</v>
      </c>
      <c r="G13" s="81"/>
      <c r="H13" s="81"/>
      <c r="I13" s="185">
        <f>VLOOKUP(D13,'Бег  ЮНОШИ'!$C$10:$I$239,7,FALSE)</f>
        <v>9</v>
      </c>
    </row>
    <row r="14" spans="1:9" ht="15.75">
      <c r="A14" s="96" t="s">
        <v>95</v>
      </c>
      <c r="B14" s="115" t="s">
        <v>75</v>
      </c>
      <c r="C14" s="38">
        <v>138</v>
      </c>
      <c r="D14" s="27" t="s">
        <v>245</v>
      </c>
      <c r="E14" s="29">
        <v>2002</v>
      </c>
      <c r="F14" s="118" t="str">
        <f>VLOOKUP(D14,'Бег  ЮНОШИ'!$C$10:$I$239,5,FALSE)</f>
        <v>4:25,1</v>
      </c>
      <c r="G14" s="81"/>
      <c r="H14" s="81"/>
      <c r="I14" s="185">
        <f>VLOOKUP(D14,'Бег  ЮНОШИ'!$C$10:$I$239,7,FALSE)</f>
        <v>9</v>
      </c>
    </row>
    <row r="15" spans="1:9" ht="15.75">
      <c r="A15" s="96" t="s">
        <v>93</v>
      </c>
      <c r="B15" s="114" t="s">
        <v>74</v>
      </c>
      <c r="C15" s="73">
        <v>125</v>
      </c>
      <c r="D15" s="71" t="s">
        <v>229</v>
      </c>
      <c r="E15" s="74">
        <v>1999</v>
      </c>
      <c r="F15" s="118" t="str">
        <f>VLOOKUP(D15,'Бег  ДЕВУШКИ'!$C$10:$I$215,5,FALSE)</f>
        <v>11:36,4</v>
      </c>
      <c r="G15" s="118"/>
      <c r="H15" s="76"/>
      <c r="I15" s="185">
        <f>VLOOKUP(D15,'Бег  ДЕВУШКИ'!$C$10:$I$215,7,FALSE)</f>
        <v>7</v>
      </c>
    </row>
    <row r="16" spans="1:9" ht="15.75">
      <c r="A16" s="96" t="s">
        <v>95</v>
      </c>
      <c r="B16" s="114" t="s">
        <v>74</v>
      </c>
      <c r="C16" s="67">
        <v>177</v>
      </c>
      <c r="D16" s="68" t="s">
        <v>213</v>
      </c>
      <c r="E16" s="69">
        <v>2003</v>
      </c>
      <c r="F16" s="118" t="str">
        <f>VLOOKUP(D16,'Бег  ДЕВУШКИ'!$C$10:$I$215,5,FALSE)</f>
        <v>4:58,5</v>
      </c>
      <c r="G16" s="81"/>
      <c r="H16" s="81"/>
      <c r="I16" s="185">
        <f>VLOOKUP(D16,'Бег  ДЕВУШКИ'!$C$10:$I$215,7,FALSE)</f>
        <v>7</v>
      </c>
    </row>
    <row r="17" spans="1:9" ht="15.75">
      <c r="A17" s="96" t="s">
        <v>95</v>
      </c>
      <c r="B17" s="115" t="s">
        <v>75</v>
      </c>
      <c r="C17" s="86">
        <v>178</v>
      </c>
      <c r="D17" s="128" t="s">
        <v>214</v>
      </c>
      <c r="E17" s="165">
        <v>2002</v>
      </c>
      <c r="F17" s="118" t="str">
        <f>VLOOKUP(D17,'Бег  ЮНОШИ'!$C$10:$I$239,5,FALSE)</f>
        <v>4:31,3</v>
      </c>
      <c r="G17" s="81"/>
      <c r="H17" s="81"/>
      <c r="I17" s="185">
        <f>VLOOKUP(D17,'Бег  ЮНОШИ'!$C$10:$I$239,7,FALSE)</f>
        <v>7</v>
      </c>
    </row>
    <row r="18" spans="1:9" ht="15.75">
      <c r="A18" s="96" t="s">
        <v>93</v>
      </c>
      <c r="B18" s="114" t="s">
        <v>74</v>
      </c>
      <c r="C18" s="73">
        <v>126</v>
      </c>
      <c r="D18" s="71" t="s">
        <v>231</v>
      </c>
      <c r="E18" s="74">
        <v>1986</v>
      </c>
      <c r="F18" s="118" t="str">
        <f>VLOOKUP(D18,'Бег  ДЕВУШКИ'!$C$10:$I$215,5,FALSE)</f>
        <v>11:41,0</v>
      </c>
      <c r="G18" s="75"/>
      <c r="H18" s="76"/>
      <c r="I18" s="118">
        <f>VLOOKUP(D18,'Бег  ДЕВУШКИ'!$C$10:$I$215,7,FALSE)</f>
        <v>6</v>
      </c>
    </row>
    <row r="19" spans="1:9" ht="15.75">
      <c r="A19" s="96" t="s">
        <v>94</v>
      </c>
      <c r="B19" s="114" t="s">
        <v>74</v>
      </c>
      <c r="C19" s="73">
        <v>124</v>
      </c>
      <c r="D19" s="70" t="s">
        <v>227</v>
      </c>
      <c r="E19" s="67">
        <v>2000</v>
      </c>
      <c r="F19" s="118" t="str">
        <f>VLOOKUP(D19,'Бег  ДЕВУШКИ'!$C$10:$I$215,5,FALSE)</f>
        <v>11:31,0</v>
      </c>
      <c r="G19" s="81"/>
      <c r="H19" s="81"/>
      <c r="I19" s="118">
        <f>VLOOKUP(D19,'Бег  ДЕВУШКИ'!$C$10:$I$215,7,FALSE)</f>
        <v>6</v>
      </c>
    </row>
    <row r="20" spans="1:9" ht="15.75">
      <c r="A20" s="96" t="s">
        <v>93</v>
      </c>
      <c r="B20" s="115" t="s">
        <v>75</v>
      </c>
      <c r="C20" s="26">
        <v>127</v>
      </c>
      <c r="D20" s="32" t="s">
        <v>235</v>
      </c>
      <c r="E20" s="33">
        <v>1999</v>
      </c>
      <c r="F20" s="118" t="str">
        <f>VLOOKUP(D20,'Бег  ЮНОШИ'!$C$10:$I$239,5,FALSE)</f>
        <v>9:47,4</v>
      </c>
      <c r="G20" s="81"/>
      <c r="H20" s="81"/>
      <c r="I20" s="118">
        <f>VLOOKUP(D20,'Бег  ЮНОШИ'!$C$10:$I$239,7,FALSE)</f>
        <v>6</v>
      </c>
    </row>
    <row r="21" spans="1:9" ht="15.75">
      <c r="A21" s="96" t="s">
        <v>94</v>
      </c>
      <c r="B21" s="115" t="s">
        <v>75</v>
      </c>
      <c r="C21" s="26">
        <v>154</v>
      </c>
      <c r="D21" s="163" t="s">
        <v>256</v>
      </c>
      <c r="E21" s="164">
        <v>2001</v>
      </c>
      <c r="F21" s="118" t="str">
        <f>VLOOKUP(D21,'Бег  ЮНОШИ'!$C$10:$I$239,5,FALSE)</f>
        <v>9:31,6</v>
      </c>
      <c r="G21" s="81"/>
      <c r="H21" s="81"/>
      <c r="I21" s="118">
        <f>VLOOKUP(D21,'Бег  ЮНОШИ'!$C$10:$I$239,7,FALSE)</f>
        <v>6</v>
      </c>
    </row>
    <row r="22" spans="1:9" ht="15.75">
      <c r="A22" s="96" t="s">
        <v>94</v>
      </c>
      <c r="B22" s="114" t="s">
        <v>74</v>
      </c>
      <c r="C22" s="73">
        <v>173</v>
      </c>
      <c r="D22" s="70" t="s">
        <v>273</v>
      </c>
      <c r="E22" s="67">
        <v>2000</v>
      </c>
      <c r="F22" s="118" t="str">
        <f>VLOOKUP(D22,'Бег  ДЕВУШКИ'!$C$10:$I$215,5,FALSE)</f>
        <v>11:50,9</v>
      </c>
      <c r="G22" s="81"/>
      <c r="H22" s="81"/>
      <c r="I22" s="118">
        <f>VLOOKUP(D22,'Бег  ДЕВУШКИ'!$C$10:$I$215,7,FALSE)</f>
        <v>5</v>
      </c>
    </row>
    <row r="23" spans="1:9" ht="15.75">
      <c r="A23" s="96" t="s">
        <v>95</v>
      </c>
      <c r="B23" s="115" t="s">
        <v>75</v>
      </c>
      <c r="C23" s="38">
        <v>157</v>
      </c>
      <c r="D23" s="39" t="s">
        <v>257</v>
      </c>
      <c r="E23" s="38">
        <v>2002</v>
      </c>
      <c r="F23" s="118" t="str">
        <f>VLOOKUP(D23,'Бег  ЮНОШИ'!$C$10:$I$239,5,FALSE)</f>
        <v>4:43,7</v>
      </c>
      <c r="G23" s="81"/>
      <c r="H23" s="81"/>
      <c r="I23" s="118">
        <f>VLOOKUP(D23,'Бег  ЮНОШИ'!$C$10:$I$239,7,FALSE)</f>
        <v>4</v>
      </c>
    </row>
    <row r="24" spans="1:9" ht="15.75">
      <c r="A24" s="96" t="s">
        <v>94</v>
      </c>
      <c r="B24" s="114" t="s">
        <v>74</v>
      </c>
      <c r="C24" s="73">
        <v>172</v>
      </c>
      <c r="D24" s="70" t="s">
        <v>275</v>
      </c>
      <c r="E24" s="67">
        <v>2001</v>
      </c>
      <c r="F24" s="118" t="str">
        <f>VLOOKUP(D24,'Бег  ДЕВУШКИ'!$C$10:$I$215,5,FALSE)</f>
        <v>13:05,0</v>
      </c>
      <c r="G24" s="81"/>
      <c r="H24" s="81"/>
      <c r="I24" s="118">
        <f>VLOOKUP(D24,'Бег  ДЕВУШКИ'!$C$10:$I$215,7,FALSE)</f>
        <v>3</v>
      </c>
    </row>
    <row r="25" spans="1:9" ht="15.75">
      <c r="A25" s="96" t="s">
        <v>94</v>
      </c>
      <c r="B25" s="115" t="s">
        <v>75</v>
      </c>
      <c r="C25" s="26">
        <v>137</v>
      </c>
      <c r="D25" s="50" t="s">
        <v>242</v>
      </c>
      <c r="E25" s="28">
        <v>2001</v>
      </c>
      <c r="F25" s="118" t="str">
        <f>VLOOKUP(D25,'Бег  ЮНОШИ'!$C$10:$I$239,5,FALSE)</f>
        <v>9:51,7</v>
      </c>
      <c r="G25" s="81"/>
      <c r="H25" s="81"/>
      <c r="I25" s="118">
        <f>VLOOKUP(D25,'Бег  ЮНОШИ'!$C$10:$I$239,7,FALSE)</f>
        <v>3</v>
      </c>
    </row>
    <row r="26" spans="1:9" ht="15.75">
      <c r="A26" s="96" t="s">
        <v>94</v>
      </c>
      <c r="B26" s="114" t="s">
        <v>74</v>
      </c>
      <c r="C26" s="73">
        <v>159</v>
      </c>
      <c r="D26" s="72" t="s">
        <v>258</v>
      </c>
      <c r="E26" s="67">
        <v>2000</v>
      </c>
      <c r="F26" s="118" t="str">
        <f>VLOOKUP(D26,'Бег  ДЕВУШКИ'!$C$10:$I$215,5,FALSE)</f>
        <v>13:06,2</v>
      </c>
      <c r="G26" s="81"/>
      <c r="H26" s="81"/>
      <c r="I26" s="118">
        <f>VLOOKUP(D26,'Бег  ДЕВУШКИ'!$C$10:$I$215,7,FALSE)</f>
        <v>2</v>
      </c>
    </row>
    <row r="27" spans="1:9" ht="15.75">
      <c r="A27" s="96" t="s">
        <v>95</v>
      </c>
      <c r="B27" s="114" t="s">
        <v>74</v>
      </c>
      <c r="C27" s="123">
        <v>302</v>
      </c>
      <c r="D27" s="124" t="s">
        <v>100</v>
      </c>
      <c r="E27" s="129">
        <v>2003</v>
      </c>
      <c r="F27" s="118" t="str">
        <f>VLOOKUP(D27,'Бег  ДЕВУШКИ'!$C$10:$I$215,5,FALSE)</f>
        <v>5:38,3</v>
      </c>
      <c r="G27" s="81"/>
      <c r="H27" s="81"/>
      <c r="I27" s="118">
        <f>VLOOKUP(D27,'Бег  ДЕВУШКИ'!$C$10:$I$215,7,FALSE)</f>
        <v>2</v>
      </c>
    </row>
    <row r="28" spans="1:9" ht="15.75">
      <c r="A28" s="96" t="s">
        <v>94</v>
      </c>
      <c r="B28" s="115" t="s">
        <v>75</v>
      </c>
      <c r="C28" s="38">
        <v>176</v>
      </c>
      <c r="D28" s="27" t="s">
        <v>287</v>
      </c>
      <c r="E28" s="29">
        <v>2001</v>
      </c>
      <c r="F28" s="118" t="str">
        <f>VLOOKUP(D28,'Бег  ЮНОШИ'!$C$10:$I$239,5,FALSE)</f>
        <v>9:52,0</v>
      </c>
      <c r="G28" s="81"/>
      <c r="H28" s="81"/>
      <c r="I28" s="118">
        <f>VLOOKUP(D28,'Бег  ЮНОШИ'!$C$10:$I$239,7,FALSE)</f>
        <v>2</v>
      </c>
    </row>
    <row r="29" spans="1:9" ht="15.75">
      <c r="A29" s="96" t="s">
        <v>95</v>
      </c>
      <c r="B29" s="114" t="s">
        <v>74</v>
      </c>
      <c r="C29" s="123">
        <v>303</v>
      </c>
      <c r="D29" s="124" t="s">
        <v>101</v>
      </c>
      <c r="E29" s="129">
        <v>2005</v>
      </c>
      <c r="F29" s="118" t="str">
        <f>VLOOKUP(D29,'Бег  ДЕВУШКИ'!$C$10:$I$215,5,FALSE)</f>
        <v>5:44,8</v>
      </c>
      <c r="G29" s="81"/>
      <c r="H29" s="81"/>
      <c r="I29" s="118">
        <f>VLOOKUP(D29,'Бег  ДЕВУШКИ'!$C$10:$I$215,7,FALSE)</f>
        <v>1</v>
      </c>
    </row>
    <row r="30" spans="1:9" ht="15.75">
      <c r="A30" s="96" t="s">
        <v>95</v>
      </c>
      <c r="B30" s="114" t="s">
        <v>74</v>
      </c>
      <c r="C30" s="67">
        <v>170</v>
      </c>
      <c r="D30" s="68" t="s">
        <v>261</v>
      </c>
      <c r="E30" s="69">
        <v>2003</v>
      </c>
      <c r="F30" s="118" t="str">
        <f>VLOOKUP(D30,'Бег  ДЕВУШКИ'!$C$10:$I$215,5,FALSE)</f>
        <v>6:32,8</v>
      </c>
      <c r="G30" s="81"/>
      <c r="H30" s="81"/>
      <c r="I30" s="118">
        <f>VLOOKUP(D30,'Бег  ДЕВУШКИ'!$C$10:$I$215,7,FALSE)</f>
        <v>0</v>
      </c>
    </row>
    <row r="31" spans="1:9" ht="15.75">
      <c r="A31" s="96" t="s">
        <v>95</v>
      </c>
      <c r="B31" s="114" t="s">
        <v>74</v>
      </c>
      <c r="C31" s="67">
        <v>171</v>
      </c>
      <c r="D31" s="68" t="s">
        <v>263</v>
      </c>
      <c r="E31" s="69">
        <v>2003</v>
      </c>
      <c r="F31" s="118" t="str">
        <f>VLOOKUP(D31,'Бег  ДЕВУШКИ'!$C$10:$I$215,5,FALSE)</f>
        <v>сошла</v>
      </c>
      <c r="G31" s="81"/>
      <c r="H31" s="81"/>
      <c r="I31" s="118">
        <f>VLOOKUP(D31,'Бег  ДЕВУШКИ'!$C$10:$I$215,7,FALSE)</f>
        <v>0</v>
      </c>
    </row>
    <row r="32" spans="1:9" ht="15.75">
      <c r="A32" s="96" t="s">
        <v>93</v>
      </c>
      <c r="B32" s="115" t="s">
        <v>75</v>
      </c>
      <c r="C32" s="86">
        <v>33</v>
      </c>
      <c r="D32" s="125" t="s">
        <v>215</v>
      </c>
      <c r="E32" s="165">
        <v>1999</v>
      </c>
      <c r="F32" s="118" t="str">
        <f>VLOOKUP(D32,'Бег  ЮНОШИ'!$C$10:$I$239,5,FALSE)</f>
        <v>н/я:</v>
      </c>
      <c r="G32" s="81"/>
      <c r="H32" s="81"/>
      <c r="I32" s="118">
        <f>VLOOKUP(D32,'Бег  ЮНОШИ'!$C$10:$I$239,7,FALSE)</f>
        <v>0</v>
      </c>
    </row>
    <row r="33" spans="1:9" ht="15.75">
      <c r="A33" s="96" t="s">
        <v>94</v>
      </c>
      <c r="B33" s="115" t="s">
        <v>75</v>
      </c>
      <c r="C33" s="26">
        <v>128</v>
      </c>
      <c r="D33" s="52" t="s">
        <v>236</v>
      </c>
      <c r="E33" s="53">
        <v>2000</v>
      </c>
      <c r="F33" s="118" t="str">
        <f>VLOOKUP(D33,'Бег  ЮНОШИ'!$C$10:$I$239,5,FALSE)</f>
        <v>10:34,4</v>
      </c>
      <c r="G33" s="81"/>
      <c r="H33" s="81"/>
      <c r="I33" s="118">
        <f>VLOOKUP(D33,'Бег  ЮНОШИ'!$C$10:$I$239,7,FALSE)</f>
        <v>0</v>
      </c>
    </row>
    <row r="34" spans="1:9" ht="15.75">
      <c r="A34" s="96" t="s">
        <v>94</v>
      </c>
      <c r="B34" s="115" t="s">
        <v>75</v>
      </c>
      <c r="C34" s="26">
        <v>158</v>
      </c>
      <c r="D34" s="61" t="s">
        <v>270</v>
      </c>
      <c r="E34" s="29">
        <v>2001</v>
      </c>
      <c r="F34" s="118" t="str">
        <f>VLOOKUP(D34,'Бег  ЮНОШИ'!$C$10:$I$239,5,FALSE)</f>
        <v>11:11,10</v>
      </c>
      <c r="G34" s="81"/>
      <c r="H34" s="81"/>
      <c r="I34" s="118">
        <f>VLOOKUP(D34,'Бег  ЮНОШИ'!$C$10:$I$239,7,FALSE)</f>
        <v>0</v>
      </c>
    </row>
    <row r="35" spans="1:9" ht="15.75">
      <c r="A35" s="96" t="s">
        <v>94</v>
      </c>
      <c r="B35" s="115" t="s">
        <v>75</v>
      </c>
      <c r="C35" s="26">
        <v>160</v>
      </c>
      <c r="D35" s="32" t="s">
        <v>271</v>
      </c>
      <c r="E35" s="33">
        <v>2001</v>
      </c>
      <c r="F35" s="118" t="str">
        <f>VLOOKUP(D35,'Бег  ЮНОШИ'!$C$10:$I$239,5,FALSE)</f>
        <v>10:23,9</v>
      </c>
      <c r="G35" s="81"/>
      <c r="H35" s="81"/>
      <c r="I35" s="118">
        <f>VLOOKUP(D35,'Бег  ЮНОШИ'!$C$10:$I$239,7,FALSE)</f>
        <v>0</v>
      </c>
    </row>
    <row r="36" spans="1:9" ht="15.75">
      <c r="A36" s="96" t="s">
        <v>94</v>
      </c>
      <c r="B36" s="115" t="s">
        <v>75</v>
      </c>
      <c r="C36" s="86">
        <v>175</v>
      </c>
      <c r="D36" s="32" t="s">
        <v>281</v>
      </c>
      <c r="E36" s="33">
        <v>2000</v>
      </c>
      <c r="F36" s="118" t="str">
        <f>VLOOKUP(D36,'Бег  ЮНОШИ'!$C$10:$I$239,5,FALSE)</f>
        <v>сошел:</v>
      </c>
      <c r="G36" s="81"/>
      <c r="H36" s="81"/>
      <c r="I36" s="118">
        <f>VLOOKUP(D36,'Бег  ЮНОШИ'!$C$10:$I$239,7,FALSE)</f>
        <v>0</v>
      </c>
    </row>
    <row r="37" spans="1:9" ht="15.75">
      <c r="A37" s="96" t="s">
        <v>95</v>
      </c>
      <c r="B37" s="115" t="s">
        <v>75</v>
      </c>
      <c r="C37" s="86">
        <v>304</v>
      </c>
      <c r="D37" s="126" t="s">
        <v>102</v>
      </c>
      <c r="E37" s="130">
        <v>2004</v>
      </c>
      <c r="F37" s="118" t="str">
        <f>VLOOKUP(D37,'Бег  ЮНОШИ'!$C$10:$I$239,5,FALSE)</f>
        <v>4:58,2</v>
      </c>
      <c r="G37" s="81"/>
      <c r="H37" s="81"/>
      <c r="I37" s="118">
        <f>VLOOKUP(D37,'Бег  ЮНОШИ'!$C$10:$I$239,7,FALSE)</f>
        <v>0</v>
      </c>
    </row>
    <row r="38" spans="1:9" ht="15.75">
      <c r="A38" s="96" t="s">
        <v>95</v>
      </c>
      <c r="B38" s="115" t="s">
        <v>75</v>
      </c>
      <c r="C38" s="86">
        <v>305</v>
      </c>
      <c r="D38" s="127" t="s">
        <v>103</v>
      </c>
      <c r="E38" s="86">
        <v>2004</v>
      </c>
      <c r="F38" s="118" t="str">
        <f>VLOOKUP(D38,'Бег  ЮНОШИ'!$C$10:$I$239,5,FALSE)</f>
        <v>5:04,0</v>
      </c>
      <c r="G38" s="81"/>
      <c r="H38" s="81"/>
      <c r="I38" s="118">
        <f>VLOOKUP(D38,'Бег  ЮНОШИ'!$C$10:$I$239,7,FALSE)</f>
        <v>0</v>
      </c>
    </row>
    <row r="39" spans="1:9" ht="15.75">
      <c r="A39" s="96" t="s">
        <v>95</v>
      </c>
      <c r="B39" s="115" t="s">
        <v>75</v>
      </c>
      <c r="C39" s="86">
        <v>306</v>
      </c>
      <c r="D39" s="127" t="s">
        <v>104</v>
      </c>
      <c r="E39" s="86">
        <v>2004</v>
      </c>
      <c r="F39" s="118" t="str">
        <f>VLOOKUP(D39,'Бег  ЮНОШИ'!$C$10:$I$239,5,FALSE)</f>
        <v>5:20,4</v>
      </c>
      <c r="G39" s="81"/>
      <c r="H39" s="81"/>
      <c r="I39" s="118">
        <f>VLOOKUP(D39,'Бег  ЮНОШИ'!$C$10:$I$239,7,FALSE)</f>
        <v>0</v>
      </c>
    </row>
    <row r="40" spans="1:9" ht="15.75">
      <c r="A40" s="96" t="s">
        <v>95</v>
      </c>
      <c r="B40" s="115" t="s">
        <v>75</v>
      </c>
      <c r="C40" s="38">
        <v>130</v>
      </c>
      <c r="D40" s="60" t="s">
        <v>238</v>
      </c>
      <c r="E40" s="29">
        <v>2002</v>
      </c>
      <c r="F40" s="118" t="str">
        <f>VLOOKUP(D40,'Бег  ЮНОШИ'!$C$10:$I$239,5,FALSE)</f>
        <v>5:00,5</v>
      </c>
      <c r="G40" s="81"/>
      <c r="H40" s="81"/>
      <c r="I40" s="118">
        <f>VLOOKUP(D40,'Бег  ЮНОШИ'!$C$10:$I$239,7,FALSE)</f>
        <v>0</v>
      </c>
    </row>
    <row r="41" spans="1:9" ht="15.75">
      <c r="A41" s="96" t="s">
        <v>95</v>
      </c>
      <c r="B41" s="115" t="s">
        <v>75</v>
      </c>
      <c r="C41" s="38">
        <v>131</v>
      </c>
      <c r="D41" s="61" t="s">
        <v>240</v>
      </c>
      <c r="E41" s="29">
        <v>2004</v>
      </c>
      <c r="F41" s="118" t="str">
        <f>VLOOKUP(D41,'Бег  ЮНОШИ'!$C$10:$I$239,5,FALSE)</f>
        <v>5:15,9</v>
      </c>
      <c r="G41" s="81"/>
      <c r="H41" s="81"/>
      <c r="I41" s="118">
        <f>VLOOKUP(D41,'Бег  ЮНОШИ'!$C$10:$I$239,7,FALSE)</f>
        <v>0</v>
      </c>
    </row>
    <row r="42" spans="1:9" ht="15.75">
      <c r="A42" s="96" t="s">
        <v>95</v>
      </c>
      <c r="B42" s="115" t="s">
        <v>75</v>
      </c>
      <c r="C42" s="38">
        <v>132</v>
      </c>
      <c r="D42" s="60" t="s">
        <v>241</v>
      </c>
      <c r="E42" s="29">
        <v>2004</v>
      </c>
      <c r="F42" s="118" t="str">
        <f>VLOOKUP(D42,'Бег  ЮНОШИ'!$C$10:$I$239,5,FALSE)</f>
        <v>5:25,9</v>
      </c>
      <c r="G42" s="81"/>
      <c r="H42" s="81"/>
      <c r="I42" s="118">
        <f>VLOOKUP(D42,'Бег  ЮНОШИ'!$C$10:$I$239,7,FALSE)</f>
        <v>0</v>
      </c>
    </row>
    <row r="43" spans="1:9" ht="15.75">
      <c r="A43" s="96" t="s">
        <v>95</v>
      </c>
      <c r="B43" s="115" t="s">
        <v>75</v>
      </c>
      <c r="C43" s="38">
        <v>161</v>
      </c>
      <c r="D43" s="39" t="s">
        <v>264</v>
      </c>
      <c r="E43" s="29">
        <v>2003</v>
      </c>
      <c r="F43" s="118" t="str">
        <f>VLOOKUP(D43,'Бег  ЮНОШИ'!$C$10:$I$239,5,FALSE)</f>
        <v>5:16,0</v>
      </c>
      <c r="G43" s="81"/>
      <c r="H43" s="81"/>
      <c r="I43" s="118">
        <f>VLOOKUP(D43,'Бег  ЮНОШИ'!$C$10:$I$239,7,FALSE)</f>
        <v>0</v>
      </c>
    </row>
    <row r="44" spans="1:9" ht="15.75">
      <c r="A44" s="96" t="s">
        <v>95</v>
      </c>
      <c r="B44" s="115" t="s">
        <v>75</v>
      </c>
      <c r="C44" s="38">
        <v>162</v>
      </c>
      <c r="D44" s="39" t="s">
        <v>266</v>
      </c>
      <c r="E44" s="29">
        <v>2004</v>
      </c>
      <c r="F44" s="118" t="str">
        <f>VLOOKUP(D44,'Бег  ЮНОШИ'!$C$10:$I$239,5,FALSE)</f>
        <v>5:21,2</v>
      </c>
      <c r="G44" s="81"/>
      <c r="H44" s="81"/>
      <c r="I44" s="118">
        <f>VLOOKUP(D44,'Бег  ЮНОШИ'!$C$10:$I$239,7,FALSE)</f>
        <v>0</v>
      </c>
    </row>
    <row r="45" spans="1:9" ht="15.75">
      <c r="A45" s="96" t="s">
        <v>95</v>
      </c>
      <c r="B45" s="115" t="s">
        <v>75</v>
      </c>
      <c r="C45" s="38">
        <v>165</v>
      </c>
      <c r="D45" s="39" t="s">
        <v>267</v>
      </c>
      <c r="E45" s="29">
        <v>2004</v>
      </c>
      <c r="F45" s="118" t="str">
        <f>VLOOKUP(D45,'Бег  ЮНОШИ'!$C$10:$I$239,5,FALSE)</f>
        <v>5:38,5</v>
      </c>
      <c r="G45" s="81"/>
      <c r="H45" s="81"/>
      <c r="I45" s="118">
        <f>VLOOKUP(D45,'Бег  ЮНОШИ'!$C$10:$I$239,7,FALSE)</f>
        <v>0</v>
      </c>
    </row>
    <row r="46" spans="1:9" ht="15.75">
      <c r="A46" s="96" t="s">
        <v>95</v>
      </c>
      <c r="B46" s="115" t="s">
        <v>75</v>
      </c>
      <c r="C46" s="38">
        <v>166</v>
      </c>
      <c r="D46" s="59" t="s">
        <v>268</v>
      </c>
      <c r="E46" s="29">
        <v>2005</v>
      </c>
      <c r="F46" s="118" t="str">
        <f>VLOOKUP(D46,'Бег  ЮНОШИ'!$C$10:$I$239,5,FALSE)</f>
        <v>5:19,4</v>
      </c>
      <c r="G46" s="81"/>
      <c r="H46" s="81"/>
      <c r="I46" s="118">
        <f>VLOOKUP(D46,'Бег  ЮНОШИ'!$C$10:$I$239,7,FALSE)</f>
        <v>0</v>
      </c>
    </row>
    <row r="47" spans="1:9" ht="15.75">
      <c r="A47" s="96" t="s">
        <v>95</v>
      </c>
      <c r="B47" s="115" t="s">
        <v>75</v>
      </c>
      <c r="C47" s="38">
        <v>167</v>
      </c>
      <c r="D47" s="27" t="s">
        <v>269</v>
      </c>
      <c r="E47" s="29">
        <v>2004</v>
      </c>
      <c r="F47" s="118" t="str">
        <f>VLOOKUP(D47,'Бег  ЮНОШИ'!$C$10:$I$239,5,FALSE)</f>
        <v>5:11,8</v>
      </c>
      <c r="G47" s="81"/>
      <c r="H47" s="81"/>
      <c r="I47" s="118">
        <f>VLOOKUP(D47,'Бег  ЮНОШИ'!$C$10:$I$239,7,FALSE)</f>
        <v>0</v>
      </c>
    </row>
    <row r="48" spans="6:9" ht="33" customHeight="1">
      <c r="F48" s="120">
        <f>SUM(I10:I17)</f>
        <v>66</v>
      </c>
      <c r="I48" s="92"/>
    </row>
    <row r="49" spans="1:9" ht="15.75">
      <c r="A49" s="88"/>
      <c r="F49" s="119" t="s">
        <v>76</v>
      </c>
      <c r="G49" s="89"/>
      <c r="H49" s="89"/>
      <c r="I49" s="93" t="s">
        <v>62</v>
      </c>
    </row>
  </sheetData>
  <sheetProtection/>
  <mergeCells count="14">
    <mergeCell ref="G8:G9"/>
    <mergeCell ref="F8:F9"/>
    <mergeCell ref="D8:D9"/>
    <mergeCell ref="B8:B9"/>
    <mergeCell ref="H4:I4"/>
    <mergeCell ref="E8:E9"/>
    <mergeCell ref="I2:I3"/>
    <mergeCell ref="C3:H3"/>
    <mergeCell ref="D6:F6"/>
    <mergeCell ref="A8:A9"/>
    <mergeCell ref="B5:H5"/>
    <mergeCell ref="A7:I7"/>
    <mergeCell ref="I8:I9"/>
    <mergeCell ref="H8:H9"/>
  </mergeCells>
  <printOptions/>
  <pageMargins left="0.15748031496062992" right="0.1968503937007874" top="0.15748031496062992" bottom="0.15748031496062992" header="0.15748031496062992" footer="0.1574803149606299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42"/>
  <sheetViews>
    <sheetView view="pageBreakPreview" zoomScaleSheetLayoutView="100" zoomScalePageLayoutView="0" workbookViewId="0" topLeftCell="A1">
      <selection activeCell="F8" sqref="F8:F9"/>
    </sheetView>
  </sheetViews>
  <sheetFormatPr defaultColWidth="9.00390625" defaultRowHeight="12.75"/>
  <cols>
    <col min="1" max="1" width="20.125" style="0" customWidth="1"/>
    <col min="2" max="2" width="6.125" style="0" customWidth="1"/>
    <col min="3" max="3" width="7.75390625" style="90" customWidth="1"/>
    <col min="4" max="4" width="25.625" style="0" customWidth="1"/>
    <col min="5" max="5" width="8.25390625" style="90" customWidth="1"/>
    <col min="6" max="6" width="11.25390625" style="116" customWidth="1"/>
    <col min="7" max="8" width="0" style="0" hidden="1" customWidth="1"/>
    <col min="9" max="9" width="11.375" style="208" customWidth="1"/>
  </cols>
  <sheetData>
    <row r="2" ht="12.75">
      <c r="I2" s="283"/>
    </row>
    <row r="3" spans="3:9" ht="15.75">
      <c r="C3" s="275" t="s">
        <v>65</v>
      </c>
      <c r="D3" s="275"/>
      <c r="E3" s="275"/>
      <c r="F3" s="275"/>
      <c r="G3" s="275"/>
      <c r="H3" s="275"/>
      <c r="I3" s="284"/>
    </row>
    <row r="4" spans="3:9" ht="15.75">
      <c r="C4" s="111"/>
      <c r="D4" s="111"/>
      <c r="E4" s="111"/>
      <c r="F4" s="117"/>
      <c r="G4" s="111"/>
      <c r="H4" s="270" t="s">
        <v>66</v>
      </c>
      <c r="I4" s="270"/>
    </row>
    <row r="5" spans="2:9" ht="15.75">
      <c r="B5" s="279" t="s">
        <v>81</v>
      </c>
      <c r="C5" s="279"/>
      <c r="D5" s="279"/>
      <c r="E5" s="279"/>
      <c r="F5" s="279"/>
      <c r="G5" s="279"/>
      <c r="H5" s="279"/>
      <c r="I5" s="207"/>
    </row>
    <row r="6" spans="4:6" ht="15.75">
      <c r="D6" s="276" t="s">
        <v>67</v>
      </c>
      <c r="E6" s="276"/>
      <c r="F6" s="276"/>
    </row>
    <row r="7" spans="1:9" ht="14.25">
      <c r="A7" s="280" t="s">
        <v>64</v>
      </c>
      <c r="B7" s="280"/>
      <c r="C7" s="280"/>
      <c r="D7" s="280"/>
      <c r="E7" s="280"/>
      <c r="F7" s="280"/>
      <c r="G7" s="280"/>
      <c r="H7" s="280"/>
      <c r="I7" s="280"/>
    </row>
    <row r="8" spans="1:9" ht="15.75">
      <c r="A8" s="277"/>
      <c r="B8" s="271" t="s">
        <v>69</v>
      </c>
      <c r="C8" s="109" t="s">
        <v>70</v>
      </c>
      <c r="D8" s="271" t="s">
        <v>71</v>
      </c>
      <c r="E8" s="271" t="s">
        <v>97</v>
      </c>
      <c r="F8" s="281" t="s">
        <v>8</v>
      </c>
      <c r="G8" s="271" t="s">
        <v>1</v>
      </c>
      <c r="H8" s="271" t="s">
        <v>96</v>
      </c>
      <c r="I8" s="285" t="s">
        <v>72</v>
      </c>
    </row>
    <row r="9" spans="1:9" ht="15.75">
      <c r="A9" s="278"/>
      <c r="B9" s="272"/>
      <c r="C9" s="110" t="s">
        <v>73</v>
      </c>
      <c r="D9" s="272"/>
      <c r="E9" s="272"/>
      <c r="F9" s="282"/>
      <c r="G9" s="272"/>
      <c r="H9" s="272"/>
      <c r="I9" s="286"/>
    </row>
    <row r="10" spans="1:9" ht="15.75">
      <c r="A10" s="96" t="s">
        <v>93</v>
      </c>
      <c r="B10" s="115" t="s">
        <v>75</v>
      </c>
      <c r="C10" s="26">
        <v>22</v>
      </c>
      <c r="D10" s="50" t="s">
        <v>49</v>
      </c>
      <c r="E10" s="28">
        <v>1999</v>
      </c>
      <c r="F10" s="118" t="str">
        <f>VLOOKUP(D10,'Бег  ЮНОШИ'!$C$10:$I$239,5,FALSE)</f>
        <v>9:19,4</v>
      </c>
      <c r="G10" s="81"/>
      <c r="H10" s="81"/>
      <c r="I10" s="185">
        <f>VLOOKUP(D10,'Бег  ЮНОШИ'!$C$10:$I$239,7,FALSE)</f>
        <v>9</v>
      </c>
    </row>
    <row r="11" spans="1:9" ht="15.75">
      <c r="A11" s="96" t="s">
        <v>94</v>
      </c>
      <c r="B11" s="114" t="s">
        <v>74</v>
      </c>
      <c r="C11" s="123">
        <v>1</v>
      </c>
      <c r="D11" s="133" t="s">
        <v>33</v>
      </c>
      <c r="E11" s="134">
        <v>2001</v>
      </c>
      <c r="F11" s="118" t="str">
        <f>VLOOKUP(D11,'Бег  ДЕВУШКИ'!$C$10:$I$215,5,FALSE)</f>
        <v>11:17,6</v>
      </c>
      <c r="G11" s="81"/>
      <c r="H11" s="81"/>
      <c r="I11" s="185">
        <f>VLOOKUP(D11,'Бег  ДЕВУШКИ'!$C$10:$I$215,7,FALSE)</f>
        <v>7</v>
      </c>
    </row>
    <row r="12" spans="1:9" ht="15.75">
      <c r="A12" s="96" t="s">
        <v>93</v>
      </c>
      <c r="B12" s="115" t="s">
        <v>75</v>
      </c>
      <c r="C12" s="161">
        <v>21</v>
      </c>
      <c r="D12" s="50" t="s">
        <v>48</v>
      </c>
      <c r="E12" s="28">
        <v>1999</v>
      </c>
      <c r="F12" s="118" t="str">
        <f>VLOOKUP(D12,'Бег  ЮНОШИ'!$C$10:$I$239,5,FALSE)</f>
        <v>9:46,4</v>
      </c>
      <c r="G12" s="81"/>
      <c r="H12" s="81"/>
      <c r="I12" s="185">
        <f>VLOOKUP(D12,'Бег  ЮНОШИ'!$C$10:$I$239,7,FALSE)</f>
        <v>7</v>
      </c>
    </row>
    <row r="13" spans="1:9" ht="15.75">
      <c r="A13" s="96" t="s">
        <v>94</v>
      </c>
      <c r="B13" s="115" t="s">
        <v>75</v>
      </c>
      <c r="C13" s="161">
        <v>11</v>
      </c>
      <c r="D13" s="50" t="s">
        <v>119</v>
      </c>
      <c r="E13" s="28">
        <v>2001</v>
      </c>
      <c r="F13" s="118" t="str">
        <f>VLOOKUP(D13,'Бег  ЮНОШИ'!$C$10:$I$239,5,FALSE)</f>
        <v>9:28,2</v>
      </c>
      <c r="G13" s="81"/>
      <c r="H13" s="81"/>
      <c r="I13" s="185">
        <f>VLOOKUP(D13,'Бег  ЮНОШИ'!$C$10:$I$239,7,FALSE)</f>
        <v>7</v>
      </c>
    </row>
    <row r="14" spans="1:9" ht="15.75">
      <c r="A14" s="96" t="s">
        <v>95</v>
      </c>
      <c r="B14" s="114" t="s">
        <v>74</v>
      </c>
      <c r="C14" s="159">
        <v>14</v>
      </c>
      <c r="D14" s="50" t="s">
        <v>129</v>
      </c>
      <c r="E14" s="28">
        <v>2002</v>
      </c>
      <c r="F14" s="118" t="str">
        <f>VLOOKUP(D14,'Бег  ДЕВУШКИ'!$C$10:$I$215,5,FALSE)</f>
        <v>4:59,3</v>
      </c>
      <c r="G14" s="81"/>
      <c r="H14" s="81"/>
      <c r="I14" s="185">
        <f>VLOOKUP(D14,'Бег  ДЕВУШКИ'!$C$10:$I$215,7,FALSE)</f>
        <v>6</v>
      </c>
    </row>
    <row r="15" spans="1:9" ht="15.75">
      <c r="A15" s="96" t="s">
        <v>95</v>
      </c>
      <c r="B15" s="115" t="s">
        <v>75</v>
      </c>
      <c r="C15" s="161">
        <v>24</v>
      </c>
      <c r="D15" s="50" t="s">
        <v>150</v>
      </c>
      <c r="E15" s="28">
        <v>2002</v>
      </c>
      <c r="F15" s="118" t="str">
        <f>VLOOKUP(D15,'Бег  ЮНОШИ'!$C$10:$I$239,5,FALSE)</f>
        <v>4:36,7</v>
      </c>
      <c r="G15" s="81"/>
      <c r="H15" s="81"/>
      <c r="I15" s="185">
        <f>VLOOKUP(D15,'Бег  ЮНОШИ'!$C$10:$I$239,7,FALSE)</f>
        <v>6</v>
      </c>
    </row>
    <row r="16" spans="1:9" ht="15.75">
      <c r="A16" s="96" t="s">
        <v>95</v>
      </c>
      <c r="B16" s="114" t="s">
        <v>74</v>
      </c>
      <c r="C16" s="159">
        <v>17</v>
      </c>
      <c r="D16" s="160" t="s">
        <v>131</v>
      </c>
      <c r="E16" s="28">
        <v>2004</v>
      </c>
      <c r="F16" s="118" t="str">
        <f>VLOOKUP(D16,'Бег  ДЕВУШКИ'!$C$10:$I$215,5,FALSE)</f>
        <v>5:15,8</v>
      </c>
      <c r="G16" s="81"/>
      <c r="H16" s="81"/>
      <c r="I16" s="185">
        <f>VLOOKUP(D16,'Бег  ДЕВУШКИ'!$C$10:$I$215,7,FALSE)</f>
        <v>5</v>
      </c>
    </row>
    <row r="17" spans="1:9" ht="15.75">
      <c r="A17" s="96" t="s">
        <v>93</v>
      </c>
      <c r="B17" s="115" t="s">
        <v>75</v>
      </c>
      <c r="C17" s="161">
        <v>20</v>
      </c>
      <c r="D17" s="160" t="s">
        <v>142</v>
      </c>
      <c r="E17" s="28">
        <v>1998</v>
      </c>
      <c r="F17" s="118" t="str">
        <f>VLOOKUP(D17,'Бег  ЮНОШИ'!$C$10:$I$239,5,FALSE)</f>
        <v>10:23,5</v>
      </c>
      <c r="G17" s="81"/>
      <c r="H17" s="81"/>
      <c r="I17" s="185">
        <f>VLOOKUP(D17,'Бег  ЮНОШИ'!$C$10:$I$239,7,FALSE)</f>
        <v>5</v>
      </c>
    </row>
    <row r="18" spans="1:9" ht="15.75">
      <c r="A18" s="96" t="s">
        <v>94</v>
      </c>
      <c r="B18" s="115" t="s">
        <v>75</v>
      </c>
      <c r="C18" s="161">
        <v>8</v>
      </c>
      <c r="D18" s="160" t="s">
        <v>116</v>
      </c>
      <c r="E18" s="28">
        <v>2001</v>
      </c>
      <c r="F18" s="118" t="str">
        <f>VLOOKUP(D18,'Бег  ЮНОШИ'!$C$10:$I$239,5,FALSE)</f>
        <v>9:33,5</v>
      </c>
      <c r="G18" s="81"/>
      <c r="H18" s="81"/>
      <c r="I18" s="118">
        <f>VLOOKUP(D18,'Бег  ЮНОШИ'!$C$10:$I$239,7,FALSE)</f>
        <v>5</v>
      </c>
    </row>
    <row r="19" spans="1:9" ht="15.75">
      <c r="A19" s="96" t="s">
        <v>95</v>
      </c>
      <c r="B19" s="115" t="s">
        <v>75</v>
      </c>
      <c r="C19" s="161">
        <v>29</v>
      </c>
      <c r="D19" s="160" t="s">
        <v>39</v>
      </c>
      <c r="E19" s="28">
        <v>2003</v>
      </c>
      <c r="F19" s="118" t="str">
        <f>VLOOKUP(D19,'Бег  ЮНОШИ'!$C$10:$I$239,5,FALSE)</f>
        <v>4:40,6</v>
      </c>
      <c r="G19" s="81"/>
      <c r="H19" s="81"/>
      <c r="I19" s="118">
        <f>VLOOKUP(D19,'Бег  ЮНОШИ'!$C$10:$I$239,7,FALSE)</f>
        <v>5</v>
      </c>
    </row>
    <row r="20" spans="1:9" ht="15.75">
      <c r="A20" s="96" t="s">
        <v>94</v>
      </c>
      <c r="B20" s="114" t="s">
        <v>74</v>
      </c>
      <c r="C20" s="131">
        <v>3</v>
      </c>
      <c r="D20" s="211" t="s">
        <v>109</v>
      </c>
      <c r="E20" s="53">
        <v>2001</v>
      </c>
      <c r="F20" s="118" t="str">
        <f>VLOOKUP(D20,'Бег  ДЕВУШКИ'!$C$10:$I$215,5,FALSE)</f>
        <v>12:49,1</v>
      </c>
      <c r="G20" s="81"/>
      <c r="H20" s="81"/>
      <c r="I20" s="118">
        <f>VLOOKUP(D20,'Бег  ДЕВУШКИ'!$C$10:$I$215,7,FALSE)</f>
        <v>4</v>
      </c>
    </row>
    <row r="21" spans="1:9" ht="15.75">
      <c r="A21" s="96" t="s">
        <v>95</v>
      </c>
      <c r="B21" s="114" t="s">
        <v>74</v>
      </c>
      <c r="C21" s="159">
        <v>18</v>
      </c>
      <c r="D21" s="160" t="s">
        <v>132</v>
      </c>
      <c r="E21" s="28">
        <v>2005</v>
      </c>
      <c r="F21" s="118" t="str">
        <f>VLOOKUP(D21,'Бег  ДЕВУШКИ'!$C$10:$I$215,5,FALSE)</f>
        <v>5:30,2</v>
      </c>
      <c r="G21" s="81"/>
      <c r="H21" s="81"/>
      <c r="I21" s="118">
        <f>VLOOKUP(D21,'Бег  ДЕВУШКИ'!$C$10:$I$215,7,FALSE)</f>
        <v>4</v>
      </c>
    </row>
    <row r="22" spans="1:9" ht="15.75">
      <c r="A22" s="96" t="s">
        <v>93</v>
      </c>
      <c r="B22" s="115" t="s">
        <v>75</v>
      </c>
      <c r="C22" s="26">
        <v>23</v>
      </c>
      <c r="D22" s="50" t="s">
        <v>143</v>
      </c>
      <c r="E22" s="28">
        <v>1999</v>
      </c>
      <c r="F22" s="118" t="str">
        <f>VLOOKUP(D22,'Бег  ЮНОШИ'!$C$10:$I$239,5,FALSE)</f>
        <v>11:24,1</v>
      </c>
      <c r="G22" s="81"/>
      <c r="H22" s="81"/>
      <c r="I22" s="118">
        <f>VLOOKUP(D22,'Бег  ЮНОШИ'!$C$10:$I$239,7,FALSE)</f>
        <v>4</v>
      </c>
    </row>
    <row r="23" spans="1:9" ht="15.75">
      <c r="A23" s="96" t="s">
        <v>94</v>
      </c>
      <c r="B23" s="115" t="s">
        <v>75</v>
      </c>
      <c r="C23" s="26">
        <v>12</v>
      </c>
      <c r="D23" s="50" t="s">
        <v>120</v>
      </c>
      <c r="E23" s="28">
        <v>2001</v>
      </c>
      <c r="F23" s="118" t="str">
        <f>VLOOKUP(D23,'Бег  ЮНОШИ'!$C$10:$I$239,5,FALSE)</f>
        <v>9:48,8</v>
      </c>
      <c r="G23" s="81"/>
      <c r="H23" s="81"/>
      <c r="I23" s="118">
        <f>VLOOKUP(D23,'Бег  ЮНОШИ'!$C$10:$I$239,7,FALSE)</f>
        <v>4</v>
      </c>
    </row>
    <row r="24" spans="1:9" ht="15.75">
      <c r="A24" s="96" t="s">
        <v>95</v>
      </c>
      <c r="B24" s="114" t="s">
        <v>74</v>
      </c>
      <c r="C24" s="67">
        <v>16</v>
      </c>
      <c r="D24" s="50" t="s">
        <v>130</v>
      </c>
      <c r="E24" s="28">
        <v>2003</v>
      </c>
      <c r="F24" s="118" t="str">
        <f>VLOOKUP(D24,'Бег  ДЕВУШКИ'!$C$10:$I$215,5,FALSE)</f>
        <v>5:37,3</v>
      </c>
      <c r="G24" s="81"/>
      <c r="H24" s="81"/>
      <c r="I24" s="118">
        <f>VLOOKUP(D24,'Бег  ДЕВУШКИ'!$C$10:$I$215,7,FALSE)</f>
        <v>3</v>
      </c>
    </row>
    <row r="25" spans="1:9" ht="15.75">
      <c r="A25" s="96" t="s">
        <v>95</v>
      </c>
      <c r="B25" s="115" t="s">
        <v>75</v>
      </c>
      <c r="C25" s="26">
        <v>26</v>
      </c>
      <c r="D25" s="51" t="s">
        <v>151</v>
      </c>
      <c r="E25" s="28">
        <v>2002</v>
      </c>
      <c r="F25" s="118" t="str">
        <f>VLOOKUP(D25,'Бег  ЮНОШИ'!$C$10:$I$239,5,FALSE)</f>
        <v>4:46,5</v>
      </c>
      <c r="G25" s="81"/>
      <c r="H25" s="81"/>
      <c r="I25" s="118">
        <f>VLOOKUP(D25,'Бег  ЮНОШИ'!$C$10:$I$239,7,FALSE)</f>
        <v>3</v>
      </c>
    </row>
    <row r="26" spans="1:9" ht="15.75">
      <c r="A26" s="96" t="s">
        <v>95</v>
      </c>
      <c r="B26" s="115" t="s">
        <v>75</v>
      </c>
      <c r="C26" s="26">
        <v>31</v>
      </c>
      <c r="D26" s="52" t="s">
        <v>155</v>
      </c>
      <c r="E26" s="53">
        <v>2002</v>
      </c>
      <c r="F26" s="118" t="str">
        <f>VLOOKUP(D26,'Бег  ЮНОШИ'!$C$10:$I$239,5,FALSE)</f>
        <v>4:47,1</v>
      </c>
      <c r="G26" s="81"/>
      <c r="H26" s="81"/>
      <c r="I26" s="118">
        <f>VLOOKUP(D26,'Бег  ЮНОШИ'!$C$10:$I$239,7,FALSE)</f>
        <v>2</v>
      </c>
    </row>
    <row r="27" spans="1:9" ht="15.75">
      <c r="A27" s="96" t="s">
        <v>94</v>
      </c>
      <c r="B27" s="114" t="s">
        <v>74</v>
      </c>
      <c r="C27" s="123">
        <v>2</v>
      </c>
      <c r="D27" s="124" t="s">
        <v>44</v>
      </c>
      <c r="E27" s="129">
        <v>2000</v>
      </c>
      <c r="F27" s="118" t="str">
        <f>VLOOKUP(D27,'Бег  ДЕВУШКИ'!$C$10:$I$215,5,FALSE)</f>
        <v>13:14,1</v>
      </c>
      <c r="G27" s="81"/>
      <c r="H27" s="81"/>
      <c r="I27" s="118">
        <f>VLOOKUP(D27,'Бег  ДЕВУШКИ'!$C$10:$I$215,7,FALSE)</f>
        <v>1</v>
      </c>
    </row>
    <row r="28" spans="1:9" ht="15.75">
      <c r="A28" s="96" t="s">
        <v>94</v>
      </c>
      <c r="B28" s="115" t="s">
        <v>75</v>
      </c>
      <c r="C28" s="26">
        <v>10</v>
      </c>
      <c r="D28" s="52" t="s">
        <v>118</v>
      </c>
      <c r="E28" s="53">
        <v>2000</v>
      </c>
      <c r="F28" s="118" t="str">
        <f>VLOOKUP(D28,'Бег  ЮНОШИ'!$C$10:$I$239,5,FALSE)</f>
        <v>10:10,2</v>
      </c>
      <c r="G28" s="81"/>
      <c r="H28" s="81"/>
      <c r="I28" s="118">
        <f>VLOOKUP(D28,'Бег  ЮНОШИ'!$C$10:$I$239,7,FALSE)</f>
        <v>1</v>
      </c>
    </row>
    <row r="29" spans="1:9" ht="15.75">
      <c r="A29" s="96" t="s">
        <v>95</v>
      </c>
      <c r="B29" s="115" t="s">
        <v>75</v>
      </c>
      <c r="C29" s="26">
        <v>28</v>
      </c>
      <c r="D29" s="50" t="s">
        <v>153</v>
      </c>
      <c r="E29" s="28">
        <v>2003</v>
      </c>
      <c r="F29" s="118" t="str">
        <f>VLOOKUP(D29,'Бег  ЮНОШИ'!$C$10:$I$239,5,FALSE)</f>
        <v>4:50,5</v>
      </c>
      <c r="G29" s="81"/>
      <c r="H29" s="81"/>
      <c r="I29" s="118">
        <f>VLOOKUP(D29,'Бег  ЮНОШИ'!$C$10:$I$239,7,FALSE)</f>
        <v>1</v>
      </c>
    </row>
    <row r="30" spans="1:9" ht="15.75">
      <c r="A30" s="96" t="s">
        <v>94</v>
      </c>
      <c r="B30" s="114" t="s">
        <v>74</v>
      </c>
      <c r="C30" s="123">
        <v>4</v>
      </c>
      <c r="D30" s="52" t="s">
        <v>110</v>
      </c>
      <c r="E30" s="53">
        <v>2000</v>
      </c>
      <c r="F30" s="118" t="str">
        <f>VLOOKUP(D30,'Бег  ДЕВУШКИ'!$C$10:$I$215,5,FALSE)</f>
        <v>н/я:</v>
      </c>
      <c r="G30" s="81"/>
      <c r="H30" s="81"/>
      <c r="I30" s="118">
        <f>VLOOKUP(D30,'Бег  ДЕВУШКИ'!$C$10:$I$215,7,FALSE)</f>
        <v>0</v>
      </c>
    </row>
    <row r="31" spans="1:9" ht="15.75">
      <c r="A31" s="96" t="s">
        <v>94</v>
      </c>
      <c r="B31" s="114" t="s">
        <v>74</v>
      </c>
      <c r="C31" s="123">
        <v>5</v>
      </c>
      <c r="D31" s="52" t="s">
        <v>35</v>
      </c>
      <c r="E31" s="53">
        <v>2001</v>
      </c>
      <c r="F31" s="118" t="str">
        <f>VLOOKUP(D31,'Бег  ДЕВУШКИ'!$C$10:$I$215,5,FALSE)</f>
        <v>н/я:</v>
      </c>
      <c r="G31" s="81"/>
      <c r="H31" s="81"/>
      <c r="I31" s="118">
        <f>VLOOKUP(D31,'Бег  ДЕВУШКИ'!$C$10:$I$215,7,FALSE)</f>
        <v>0</v>
      </c>
    </row>
    <row r="32" spans="1:9" ht="15.75">
      <c r="A32" s="96" t="s">
        <v>94</v>
      </c>
      <c r="B32" s="114" t="s">
        <v>74</v>
      </c>
      <c r="C32" s="132" t="s">
        <v>108</v>
      </c>
      <c r="D32" s="52" t="s">
        <v>111</v>
      </c>
      <c r="E32" s="53">
        <v>2000</v>
      </c>
      <c r="F32" s="118" t="str">
        <f>VLOOKUP(D32,'Бег  ДЕВУШКИ'!$C$10:$I$215,5,FALSE)</f>
        <v>14:49,0</v>
      </c>
      <c r="G32" s="81"/>
      <c r="H32" s="81"/>
      <c r="I32" s="118">
        <f>VLOOKUP(D32,'Бег  ДЕВУШКИ'!$C$10:$I$215,7,FALSE)</f>
        <v>0</v>
      </c>
    </row>
    <row r="33" spans="1:9" ht="15.75">
      <c r="A33" s="96" t="s">
        <v>95</v>
      </c>
      <c r="B33" s="114" t="s">
        <v>74</v>
      </c>
      <c r="C33" s="159">
        <v>15</v>
      </c>
      <c r="D33" s="50" t="s">
        <v>34</v>
      </c>
      <c r="E33" s="28">
        <v>2002</v>
      </c>
      <c r="F33" s="118" t="str">
        <f>VLOOKUP(D33,'Бег  ДЕВУШКИ'!$C$10:$I$215,5,FALSE)</f>
        <v>н/я</v>
      </c>
      <c r="G33" s="81"/>
      <c r="H33" s="81"/>
      <c r="I33" s="118">
        <f>VLOOKUP(D33,'Бег  ДЕВУШКИ'!$C$10:$I$215,7,FALSE)</f>
        <v>0</v>
      </c>
    </row>
    <row r="34" spans="1:9" ht="15.75">
      <c r="A34" s="96" t="s">
        <v>95</v>
      </c>
      <c r="B34" s="114"/>
      <c r="C34" s="159">
        <v>7</v>
      </c>
      <c r="D34" s="50" t="s">
        <v>133</v>
      </c>
      <c r="E34" s="28">
        <v>2003</v>
      </c>
      <c r="F34" s="118" t="str">
        <f>VLOOKUP(D34,'Бег  ДЕВУШКИ'!$C$10:$I$215,5,FALSE)</f>
        <v>6:18,1</v>
      </c>
      <c r="G34" s="81"/>
      <c r="H34" s="81"/>
      <c r="I34" s="118">
        <f>VLOOKUP(D34,'Бег  ДЕВУШКИ'!$C$10:$I$215,7,FALSE)</f>
        <v>0</v>
      </c>
    </row>
    <row r="35" spans="1:9" ht="15.75">
      <c r="A35" s="96" t="s">
        <v>93</v>
      </c>
      <c r="B35" s="115" t="s">
        <v>75</v>
      </c>
      <c r="C35" s="161">
        <v>19</v>
      </c>
      <c r="D35" s="50" t="s">
        <v>141</v>
      </c>
      <c r="E35" s="28">
        <v>1998</v>
      </c>
      <c r="F35" s="118" t="str">
        <f>VLOOKUP(D35,'Бег  ЮНОШИ'!$C$10:$I$239,5,FALSE)</f>
        <v>н/я:</v>
      </c>
      <c r="G35" s="81"/>
      <c r="H35" s="81"/>
      <c r="I35" s="118">
        <f>VLOOKUP(D35,'Бег  ЮНОШИ'!$C$10:$I$239,7,FALSE)</f>
        <v>0</v>
      </c>
    </row>
    <row r="36" spans="1:9" ht="15.75">
      <c r="A36" s="96" t="s">
        <v>94</v>
      </c>
      <c r="B36" s="115" t="s">
        <v>75</v>
      </c>
      <c r="C36" s="161">
        <v>13</v>
      </c>
      <c r="D36" s="52" t="s">
        <v>330</v>
      </c>
      <c r="E36" s="53">
        <v>2001</v>
      </c>
      <c r="F36" s="118" t="str">
        <f>VLOOKUP(D36,'Бег  ЮНОШИ'!$C$10:$I$239,5,FALSE)</f>
        <v>11:37,3</v>
      </c>
      <c r="G36" s="81"/>
      <c r="H36" s="81"/>
      <c r="I36" s="118">
        <f>VLOOKUP(D36,'Бег  ЮНОШИ'!$C$10:$I$239,7,FALSE)</f>
        <v>0</v>
      </c>
    </row>
    <row r="37" spans="1:9" ht="15.75">
      <c r="A37" s="96" t="s">
        <v>95</v>
      </c>
      <c r="B37" s="115" t="s">
        <v>75</v>
      </c>
      <c r="C37" s="161">
        <v>25</v>
      </c>
      <c r="D37" s="50" t="s">
        <v>38</v>
      </c>
      <c r="E37" s="28">
        <v>2002</v>
      </c>
      <c r="F37" s="118" t="str">
        <f>VLOOKUP(D37,'Бег  ЮНОШИ'!$C$10:$I$239,5,FALSE)</f>
        <v>н/я:</v>
      </c>
      <c r="G37" s="81"/>
      <c r="H37" s="81"/>
      <c r="I37" s="118">
        <f>VLOOKUP(D37,'Бег  ЮНОШИ'!$C$10:$I$239,7,FALSE)</f>
        <v>0</v>
      </c>
    </row>
    <row r="38" spans="1:9" ht="15.75">
      <c r="A38" s="96" t="s">
        <v>95</v>
      </c>
      <c r="B38" s="115" t="s">
        <v>75</v>
      </c>
      <c r="C38" s="161">
        <v>27</v>
      </c>
      <c r="D38" s="50" t="s">
        <v>152</v>
      </c>
      <c r="E38" s="28">
        <v>2003</v>
      </c>
      <c r="F38" s="118" t="str">
        <f>VLOOKUP(D38,'Бег  ЮНОШИ'!$C$10:$I$239,5,FALSE)</f>
        <v>4:57,7</v>
      </c>
      <c r="G38" s="81"/>
      <c r="H38" s="81"/>
      <c r="I38" s="118">
        <f>VLOOKUP(D38,'Бег  ЮНОШИ'!$C$10:$I$239,7,FALSE)</f>
        <v>0</v>
      </c>
    </row>
    <row r="39" spans="1:9" ht="15.75">
      <c r="A39" s="96" t="s">
        <v>95</v>
      </c>
      <c r="B39" s="115" t="s">
        <v>75</v>
      </c>
      <c r="C39" s="162">
        <v>30</v>
      </c>
      <c r="D39" s="50" t="s">
        <v>154</v>
      </c>
      <c r="E39" s="28">
        <v>2002</v>
      </c>
      <c r="F39" s="118" t="str">
        <f>VLOOKUP(D39,'Бег  ЮНОШИ'!$C$10:$I$239,5,FALSE)</f>
        <v>4:53,6</v>
      </c>
      <c r="G39" s="81"/>
      <c r="H39" s="81"/>
      <c r="I39" s="118">
        <f>VLOOKUP(D39,'Бег  ЮНОШИ'!$C$10:$I$239,7,FALSE)</f>
        <v>0</v>
      </c>
    </row>
    <row r="40" spans="1:9" ht="15.75">
      <c r="A40" s="96" t="s">
        <v>95</v>
      </c>
      <c r="B40" s="115" t="s">
        <v>75</v>
      </c>
      <c r="C40" s="161">
        <v>32</v>
      </c>
      <c r="D40" s="50" t="s">
        <v>156</v>
      </c>
      <c r="E40" s="28">
        <v>2002</v>
      </c>
      <c r="F40" s="118" t="str">
        <f>VLOOKUP(D40,'Бег  ЮНОШИ'!$C$10:$I$239,5,FALSE)</f>
        <v>5:22,6</v>
      </c>
      <c r="G40" s="81"/>
      <c r="H40" s="81"/>
      <c r="I40" s="118">
        <f>VLOOKUP(D40,'Бег  ЮНОШИ'!$C$10:$I$239,7,FALSE)</f>
        <v>0</v>
      </c>
    </row>
    <row r="41" spans="6:9" ht="33" customHeight="1">
      <c r="F41" s="120">
        <f>SUM(I10:I17)</f>
        <v>52</v>
      </c>
      <c r="I41" s="209"/>
    </row>
    <row r="42" spans="1:9" ht="15.75">
      <c r="A42" s="112"/>
      <c r="F42" s="119" t="s">
        <v>76</v>
      </c>
      <c r="G42" s="113"/>
      <c r="H42" s="113"/>
      <c r="I42" s="210" t="s">
        <v>62</v>
      </c>
    </row>
  </sheetData>
  <sheetProtection/>
  <mergeCells count="14">
    <mergeCell ref="H8:H9"/>
    <mergeCell ref="I8:I9"/>
    <mergeCell ref="A8:A9"/>
    <mergeCell ref="B8:B9"/>
    <mergeCell ref="D8:D9"/>
    <mergeCell ref="E8:E9"/>
    <mergeCell ref="F8:F9"/>
    <mergeCell ref="G8:G9"/>
    <mergeCell ref="I2:I3"/>
    <mergeCell ref="C3:H3"/>
    <mergeCell ref="H4:I4"/>
    <mergeCell ref="B5:H5"/>
    <mergeCell ref="D6:F6"/>
    <mergeCell ref="A7:I7"/>
  </mergeCells>
  <printOptions/>
  <pageMargins left="0.15748031496062992" right="0.1968503937007874" top="0.15748031496062992" bottom="0.15748031496062992" header="0.15748031496062992" footer="0.1574803149606299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8"/>
  <sheetViews>
    <sheetView view="pageBreakPreview" zoomScaleSheetLayoutView="100" zoomScalePageLayoutView="0" workbookViewId="0" topLeftCell="A1">
      <selection activeCell="F21" sqref="F21"/>
    </sheetView>
  </sheetViews>
  <sheetFormatPr defaultColWidth="9.00390625" defaultRowHeight="12.75"/>
  <cols>
    <col min="1" max="1" width="20.125" style="0" customWidth="1"/>
    <col min="2" max="2" width="6.125" style="0" customWidth="1"/>
    <col min="3" max="3" width="7.75390625" style="90" customWidth="1"/>
    <col min="4" max="4" width="25.625" style="0" customWidth="1"/>
    <col min="5" max="5" width="9.125" style="0" customWidth="1"/>
    <col min="6" max="6" width="11.25390625" style="116" customWidth="1"/>
    <col min="7" max="8" width="0" style="0" hidden="1" customWidth="1"/>
    <col min="9" max="9" width="9.125" style="208" customWidth="1"/>
  </cols>
  <sheetData>
    <row r="2" ht="12.75">
      <c r="I2" s="283"/>
    </row>
    <row r="3" spans="3:9" ht="15.75">
      <c r="C3" s="275" t="s">
        <v>65</v>
      </c>
      <c r="D3" s="275"/>
      <c r="E3" s="275"/>
      <c r="F3" s="275"/>
      <c r="G3" s="275"/>
      <c r="H3" s="275"/>
      <c r="I3" s="284"/>
    </row>
    <row r="4" spans="3:9" ht="15.75">
      <c r="C4" s="77"/>
      <c r="D4" s="77"/>
      <c r="E4" s="111"/>
      <c r="F4" s="117"/>
      <c r="G4" s="77"/>
      <c r="H4" s="287" t="s">
        <v>66</v>
      </c>
      <c r="I4" s="287"/>
    </row>
    <row r="5" spans="2:9" ht="15.75">
      <c r="B5" s="279" t="s">
        <v>63</v>
      </c>
      <c r="C5" s="279"/>
      <c r="D5" s="279"/>
      <c r="E5" s="279"/>
      <c r="F5" s="279"/>
      <c r="G5" s="279"/>
      <c r="H5" s="279"/>
      <c r="I5" s="207"/>
    </row>
    <row r="6" spans="4:6" ht="15.75">
      <c r="D6" s="276" t="s">
        <v>67</v>
      </c>
      <c r="E6" s="276"/>
      <c r="F6" s="276"/>
    </row>
    <row r="7" spans="1:9" ht="14.25">
      <c r="A7" s="280" t="s">
        <v>77</v>
      </c>
      <c r="B7" s="280"/>
      <c r="C7" s="280"/>
      <c r="D7" s="280"/>
      <c r="E7" s="280"/>
      <c r="F7" s="280"/>
      <c r="G7" s="280"/>
      <c r="H7" s="280"/>
      <c r="I7" s="280"/>
    </row>
    <row r="8" spans="1:9" ht="15.75">
      <c r="A8" s="277" t="s">
        <v>68</v>
      </c>
      <c r="B8" s="271" t="s">
        <v>69</v>
      </c>
      <c r="C8" s="79" t="s">
        <v>70</v>
      </c>
      <c r="D8" s="271" t="s">
        <v>71</v>
      </c>
      <c r="E8" s="271" t="s">
        <v>99</v>
      </c>
      <c r="F8" s="281" t="s">
        <v>8</v>
      </c>
      <c r="G8" s="271" t="s">
        <v>1</v>
      </c>
      <c r="H8" s="271" t="s">
        <v>96</v>
      </c>
      <c r="I8" s="285" t="s">
        <v>72</v>
      </c>
    </row>
    <row r="9" spans="1:9" ht="15.75">
      <c r="A9" s="278"/>
      <c r="B9" s="272"/>
      <c r="C9" s="80" t="s">
        <v>73</v>
      </c>
      <c r="D9" s="272"/>
      <c r="E9" s="272"/>
      <c r="F9" s="282"/>
      <c r="G9" s="272"/>
      <c r="H9" s="272"/>
      <c r="I9" s="286"/>
    </row>
    <row r="10" spans="1:9" ht="15.75" customHeight="1">
      <c r="A10" s="95" t="s">
        <v>93</v>
      </c>
      <c r="B10" s="114" t="s">
        <v>74</v>
      </c>
      <c r="C10" s="54">
        <v>140</v>
      </c>
      <c r="D10" s="55" t="s">
        <v>246</v>
      </c>
      <c r="E10" s="56">
        <v>1998</v>
      </c>
      <c r="F10" s="118" t="str">
        <f>VLOOKUP(D10,'СХ  ДЕВУШКИ'!$C$10:$I$226,5,FALSE)</f>
        <v>12:36,0</v>
      </c>
      <c r="G10" s="75"/>
      <c r="H10" s="76"/>
      <c r="I10" s="185">
        <f>VLOOKUP(D10,'СХ  ДЕВУШКИ'!$C$10:$I$226,7,FALSE)</f>
        <v>9</v>
      </c>
    </row>
    <row r="11" spans="1:9" ht="15.75">
      <c r="A11" s="95" t="s">
        <v>93</v>
      </c>
      <c r="B11" s="121" t="s">
        <v>75</v>
      </c>
      <c r="C11" s="26">
        <v>147</v>
      </c>
      <c r="D11" s="32" t="s">
        <v>252</v>
      </c>
      <c r="E11" s="33">
        <v>1998</v>
      </c>
      <c r="F11" s="118" t="str">
        <f>VLOOKUP(D11,'СХ  ЮНОШИ'!$C$10:$I$218,5,FALSE)</f>
        <v>11:46,4</v>
      </c>
      <c r="G11" s="81"/>
      <c r="H11" s="81"/>
      <c r="I11" s="185">
        <f>VLOOKUP(D11,'СХ  ЮНОШИ'!$C$10:$I$218,7,FALSE)</f>
        <v>9</v>
      </c>
    </row>
    <row r="12" spans="1:9" ht="15.75">
      <c r="A12" s="96" t="s">
        <v>94</v>
      </c>
      <c r="B12" s="121" t="s">
        <v>75</v>
      </c>
      <c r="C12" s="26">
        <v>149</v>
      </c>
      <c r="D12" s="32" t="s">
        <v>253</v>
      </c>
      <c r="E12" s="33">
        <v>2001</v>
      </c>
      <c r="F12" s="118" t="str">
        <f>VLOOKUP(D12,'СХ  ЮНОШИ'!$C$10:$I$218,5,FALSE)</f>
        <v>12:27,8</v>
      </c>
      <c r="G12" s="81"/>
      <c r="H12" s="81"/>
      <c r="I12" s="185">
        <f>VLOOKUP(D12,'СХ  ЮНОШИ'!$C$10:$I$218,7,FALSE)</f>
        <v>9</v>
      </c>
    </row>
    <row r="13" spans="1:9" ht="15.75">
      <c r="A13" s="96" t="s">
        <v>93</v>
      </c>
      <c r="B13" s="114" t="s">
        <v>74</v>
      </c>
      <c r="C13" s="54">
        <v>141</v>
      </c>
      <c r="D13" s="55" t="s">
        <v>248</v>
      </c>
      <c r="E13" s="56">
        <v>1998</v>
      </c>
      <c r="F13" s="118" t="str">
        <f>VLOOKUP(D13,'СХ  ДЕВУШКИ'!$C$10:$I$226,5,FALSE)</f>
        <v>13:00,0</v>
      </c>
      <c r="G13" s="75"/>
      <c r="H13" s="76"/>
      <c r="I13" s="185">
        <f>VLOOKUP(D13,'СХ  ДЕВУШКИ'!$C$10:$I$226,7,FALSE)</f>
        <v>7</v>
      </c>
    </row>
    <row r="14" spans="1:9" ht="15.75">
      <c r="A14" s="96" t="s">
        <v>94</v>
      </c>
      <c r="B14" s="114" t="s">
        <v>74</v>
      </c>
      <c r="C14" s="26">
        <v>144</v>
      </c>
      <c r="D14" s="50" t="s">
        <v>249</v>
      </c>
      <c r="E14" s="28">
        <v>2001</v>
      </c>
      <c r="F14" s="118" t="str">
        <f>VLOOKUP(D14,'СХ  ДЕВУШКИ'!$C$10:$I$226,5,FALSE)</f>
        <v>14:35,2</v>
      </c>
      <c r="G14" s="81"/>
      <c r="H14" s="81"/>
      <c r="I14" s="185">
        <f>VLOOKUP(D14,'СХ  ДЕВУШКИ'!$C$10:$I$226,7,FALSE)</f>
        <v>7</v>
      </c>
    </row>
    <row r="15" spans="1:9" ht="15.75">
      <c r="A15" s="96" t="s">
        <v>95</v>
      </c>
      <c r="B15" s="114" t="s">
        <v>74</v>
      </c>
      <c r="C15" s="38">
        <v>134</v>
      </c>
      <c r="D15" s="27" t="s">
        <v>224</v>
      </c>
      <c r="E15" s="28">
        <v>2002</v>
      </c>
      <c r="F15" s="118" t="str">
        <f>VLOOKUP(D15,'СХ  ДЕВУШКИ'!$C$10:$I$226,5,FALSE)</f>
        <v>9:05,3</v>
      </c>
      <c r="G15" s="81"/>
      <c r="H15" s="81"/>
      <c r="I15" s="185">
        <f>VLOOKUP(D15,'СХ  ДЕВУШКИ'!$C$10:$I$226,7,FALSE)</f>
        <v>7</v>
      </c>
    </row>
    <row r="16" spans="1:9" ht="15.75">
      <c r="A16" s="96" t="s">
        <v>95</v>
      </c>
      <c r="B16" s="121" t="s">
        <v>75</v>
      </c>
      <c r="C16" s="38">
        <v>120</v>
      </c>
      <c r="D16" s="50" t="s">
        <v>216</v>
      </c>
      <c r="E16" s="28">
        <v>2002</v>
      </c>
      <c r="F16" s="118" t="str">
        <f>VLOOKUP(D16,'СХ  ЮНОШИ'!$C$10:$I$218,5,FALSE)</f>
        <v>11:41,7</v>
      </c>
      <c r="G16" s="81"/>
      <c r="H16" s="81"/>
      <c r="I16" s="185">
        <f>VLOOKUP(D16,'СХ  ЮНОШИ'!$C$10:$I$218,7,FALSE)</f>
        <v>3</v>
      </c>
    </row>
    <row r="17" spans="1:9" ht="15.75">
      <c r="A17" s="96" t="s">
        <v>95</v>
      </c>
      <c r="B17" s="114" t="s">
        <v>74</v>
      </c>
      <c r="C17" s="38">
        <v>146</v>
      </c>
      <c r="D17" s="27" t="s">
        <v>251</v>
      </c>
      <c r="E17" s="28">
        <v>2003</v>
      </c>
      <c r="F17" s="118" t="str">
        <f>VLOOKUP(D17,'СХ  ДЕВУШКИ'!$C$10:$I$226,5,FALSE)</f>
        <v>9:32,9</v>
      </c>
      <c r="G17" s="81"/>
      <c r="H17" s="81"/>
      <c r="I17" s="185">
        <f>VLOOKUP(D17,'СХ  ДЕВУШКИ'!$C$10:$I$226,7,FALSE)</f>
        <v>4</v>
      </c>
    </row>
    <row r="18" spans="1:9" ht="15.75">
      <c r="A18" s="96" t="s">
        <v>94</v>
      </c>
      <c r="B18" s="114" t="s">
        <v>74</v>
      </c>
      <c r="C18" s="54">
        <v>135</v>
      </c>
      <c r="D18" s="247" t="s">
        <v>225</v>
      </c>
      <c r="E18" s="54">
        <v>2001</v>
      </c>
      <c r="F18" s="118" t="str">
        <f>VLOOKUP(D18,'СХ  ДЕВУШКИ'!$C$10:$I$226,5,FALSE)</f>
        <v>15:50,4</v>
      </c>
      <c r="G18" s="81"/>
      <c r="H18" s="81"/>
      <c r="I18" s="118">
        <f>VLOOKUP(D18,'СХ  ДЕВУШКИ'!$C$10:$I$226,7,FALSE)</f>
        <v>2</v>
      </c>
    </row>
    <row r="19" spans="1:9" ht="15.75">
      <c r="A19" s="96" t="s">
        <v>94</v>
      </c>
      <c r="B19" s="114" t="s">
        <v>74</v>
      </c>
      <c r="C19" s="28">
        <v>174</v>
      </c>
      <c r="D19" s="32" t="s">
        <v>280</v>
      </c>
      <c r="E19" s="33">
        <v>2001</v>
      </c>
      <c r="F19" s="118" t="str">
        <f>VLOOKUP(D19,'СХ  ДЕВУШКИ'!$C$10:$I$226,5,FALSE)</f>
        <v>16:17,8</v>
      </c>
      <c r="G19" s="81"/>
      <c r="H19" s="81"/>
      <c r="I19" s="118">
        <f>VLOOKUP(D19,'СХ  ДЕВУШКИ'!$C$10:$I$226,7,FALSE)</f>
        <v>1</v>
      </c>
    </row>
    <row r="20" spans="1:9" ht="15.75">
      <c r="A20" s="96" t="s">
        <v>94</v>
      </c>
      <c r="B20" s="114" t="s">
        <v>74</v>
      </c>
      <c r="C20" s="26">
        <v>145</v>
      </c>
      <c r="D20" s="32" t="s">
        <v>250</v>
      </c>
      <c r="E20" s="33">
        <v>2001</v>
      </c>
      <c r="F20" s="118" t="str">
        <f>VLOOKUP(D20,'СХ  ДЕВУШКИ'!$C$10:$I$226,5,FALSE)</f>
        <v>сошла</v>
      </c>
      <c r="G20" s="81"/>
      <c r="H20" s="81"/>
      <c r="I20" s="118">
        <f>VLOOKUP(D20,'СХ  ДЕВУШКИ'!$C$10:$I$226,7,FALSE)</f>
        <v>0</v>
      </c>
    </row>
    <row r="21" spans="1:9" ht="15.75">
      <c r="A21" s="96" t="s">
        <v>95</v>
      </c>
      <c r="B21" s="114" t="s">
        <v>74</v>
      </c>
      <c r="C21" s="84" t="s">
        <v>226</v>
      </c>
      <c r="D21" s="85" t="s">
        <v>221</v>
      </c>
      <c r="E21" s="28">
        <v>2003</v>
      </c>
      <c r="F21" s="118" t="str">
        <f>VLOOKUP(D21,'СХ  ДЕВУШКИ'!$C$10:$I$226,5,FALSE)</f>
        <v>10:31,2</v>
      </c>
      <c r="G21" s="29"/>
      <c r="H21" s="27"/>
      <c r="I21" s="118">
        <f>VLOOKUP(D21,'СХ  ДЕВУШКИ'!$C$10:$I$226,7,FALSE)</f>
        <v>0</v>
      </c>
    </row>
    <row r="22" spans="1:9" ht="15.75">
      <c r="A22" s="96" t="s">
        <v>95</v>
      </c>
      <c r="B22" s="114" t="s">
        <v>74</v>
      </c>
      <c r="C22" s="82">
        <v>114</v>
      </c>
      <c r="D22" s="83" t="s">
        <v>207</v>
      </c>
      <c r="E22" s="28">
        <v>2003</v>
      </c>
      <c r="F22" s="118" t="str">
        <f>VLOOKUP(D22,'СХ  ДЕВУШКИ'!$C$10:$I$226,5,FALSE)</f>
        <v>11:12,3</v>
      </c>
      <c r="G22" s="81"/>
      <c r="H22" s="81"/>
      <c r="I22" s="118">
        <f>VLOOKUP(D22,'СХ  ДЕВУШКИ'!$C$10:$I$226,7,FALSE)</f>
        <v>0</v>
      </c>
    </row>
    <row r="23" spans="1:9" ht="15.75">
      <c r="A23" s="96" t="s">
        <v>95</v>
      </c>
      <c r="B23" s="114" t="s">
        <v>74</v>
      </c>
      <c r="C23" s="54">
        <v>115</v>
      </c>
      <c r="D23" s="55" t="s">
        <v>209</v>
      </c>
      <c r="E23" s="164">
        <v>2003</v>
      </c>
      <c r="F23" s="118" t="str">
        <f>VLOOKUP(D23,'СХ  ДЕВУШКИ'!$C$10:$I$226,5,FALSE)</f>
        <v>10:55,5</v>
      </c>
      <c r="G23" s="81"/>
      <c r="H23" s="81"/>
      <c r="I23" s="118">
        <f>VLOOKUP(D23,'СХ  ДЕВУШКИ'!$C$10:$I$226,7,FALSE)</f>
        <v>0</v>
      </c>
    </row>
    <row r="24" spans="1:9" ht="15.75">
      <c r="A24" s="96" t="s">
        <v>95</v>
      </c>
      <c r="B24" s="114" t="s">
        <v>74</v>
      </c>
      <c r="C24" s="54">
        <v>122</v>
      </c>
      <c r="D24" s="55" t="s">
        <v>219</v>
      </c>
      <c r="E24" s="164">
        <v>2002</v>
      </c>
      <c r="F24" s="118" t="str">
        <f>VLOOKUP(D24,'СХ  ДЕВУШКИ'!$C$10:$I$226,5,FALSE)</f>
        <v>10:52,2</v>
      </c>
      <c r="G24" s="81"/>
      <c r="H24" s="81"/>
      <c r="I24" s="118">
        <f>VLOOKUP(D24,'СХ  ДЕВУШКИ'!$C$10:$I$226,7,FALSE)</f>
        <v>0</v>
      </c>
    </row>
    <row r="25" spans="1:9" ht="15.75">
      <c r="A25" s="96" t="s">
        <v>95</v>
      </c>
      <c r="B25" s="114" t="s">
        <v>74</v>
      </c>
      <c r="C25" s="130">
        <v>123</v>
      </c>
      <c r="D25" s="158" t="s">
        <v>220</v>
      </c>
      <c r="E25" s="164">
        <v>2004</v>
      </c>
      <c r="F25" s="118" t="str">
        <f>VLOOKUP(D25,'СХ  ДЕВУШКИ'!$C$10:$I$226,5,FALSE)</f>
        <v>12:27,7</v>
      </c>
      <c r="G25" s="81"/>
      <c r="H25" s="81"/>
      <c r="I25" s="118">
        <f>VLOOKUP(D25,'СХ  ДЕВУШКИ'!$C$10:$I$226,7,FALSE)</f>
        <v>0</v>
      </c>
    </row>
    <row r="26" spans="1:9" ht="15.75">
      <c r="A26" s="96" t="s">
        <v>95</v>
      </c>
      <c r="B26" s="121" t="s">
        <v>75</v>
      </c>
      <c r="C26" s="38">
        <v>151</v>
      </c>
      <c r="D26" s="27" t="s">
        <v>254</v>
      </c>
      <c r="E26" s="29">
        <v>2002</v>
      </c>
      <c r="F26" s="118" t="str">
        <f>VLOOKUP(D26,'СХ  ЮНОШИ'!$C$10:$I$218,5,FALSE)</f>
        <v>дискв.</v>
      </c>
      <c r="G26" s="81"/>
      <c r="H26" s="81"/>
      <c r="I26" s="118">
        <f>VLOOKUP(D26,'СХ  ЮНОШИ'!$C$10:$I$218,7,FALSE)</f>
        <v>0</v>
      </c>
    </row>
    <row r="27" spans="6:9" ht="33" customHeight="1">
      <c r="F27" s="122">
        <f>SUM(I10:I17)</f>
        <v>55</v>
      </c>
      <c r="I27" s="209"/>
    </row>
    <row r="28" spans="1:9" ht="15.75">
      <c r="A28" s="88"/>
      <c r="F28" s="119" t="s">
        <v>76</v>
      </c>
      <c r="G28" s="89"/>
      <c r="H28" s="89"/>
      <c r="I28" s="210"/>
    </row>
  </sheetData>
  <sheetProtection/>
  <mergeCells count="14">
    <mergeCell ref="I8:I9"/>
    <mergeCell ref="A8:A9"/>
    <mergeCell ref="B8:B9"/>
    <mergeCell ref="D8:D9"/>
    <mergeCell ref="F8:F9"/>
    <mergeCell ref="G8:G9"/>
    <mergeCell ref="H8:H9"/>
    <mergeCell ref="E8:E9"/>
    <mergeCell ref="I2:I3"/>
    <mergeCell ref="C3:H3"/>
    <mergeCell ref="B5:H5"/>
    <mergeCell ref="D6:F6"/>
    <mergeCell ref="A7:I7"/>
    <mergeCell ref="H4:I4"/>
  </mergeCells>
  <printOptions/>
  <pageMargins left="0.16" right="0.21" top="0.16" bottom="0.26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44"/>
  <sheetViews>
    <sheetView view="pageBreakPreview" zoomScaleSheetLayoutView="100" zoomScalePageLayoutView="0" workbookViewId="0" topLeftCell="A16">
      <selection activeCell="F24" sqref="F24"/>
    </sheetView>
  </sheetViews>
  <sheetFormatPr defaultColWidth="9.00390625" defaultRowHeight="12.75"/>
  <cols>
    <col min="1" max="1" width="20.125" style="0" customWidth="1"/>
    <col min="2" max="2" width="6.125" style="0" customWidth="1"/>
    <col min="3" max="3" width="7.75390625" style="90" customWidth="1"/>
    <col min="4" max="4" width="25.625" style="0" customWidth="1"/>
    <col min="5" max="5" width="9.125" style="0" customWidth="1"/>
    <col min="6" max="6" width="11.25390625" style="116" customWidth="1"/>
    <col min="7" max="8" width="0" style="0" hidden="1" customWidth="1"/>
    <col min="9" max="9" width="9.125" style="208" customWidth="1"/>
  </cols>
  <sheetData>
    <row r="2" ht="12.75">
      <c r="I2" s="283"/>
    </row>
    <row r="3" spans="3:9" ht="15.75">
      <c r="C3" s="275" t="s">
        <v>65</v>
      </c>
      <c r="D3" s="275"/>
      <c r="E3" s="275"/>
      <c r="F3" s="275"/>
      <c r="G3" s="275"/>
      <c r="H3" s="275"/>
      <c r="I3" s="284"/>
    </row>
    <row r="4" spans="3:9" ht="15.75">
      <c r="C4" s="111"/>
      <c r="D4" s="111"/>
      <c r="E4" s="111"/>
      <c r="F4" s="117"/>
      <c r="G4" s="111"/>
      <c r="H4" s="287" t="s">
        <v>66</v>
      </c>
      <c r="I4" s="287"/>
    </row>
    <row r="5" spans="2:9" ht="15.75">
      <c r="B5" s="279" t="s">
        <v>81</v>
      </c>
      <c r="C5" s="279"/>
      <c r="D5" s="279"/>
      <c r="E5" s="279"/>
      <c r="F5" s="279"/>
      <c r="G5" s="279"/>
      <c r="H5" s="279"/>
      <c r="I5" s="207"/>
    </row>
    <row r="6" spans="4:6" ht="15.75">
      <c r="D6" s="276" t="s">
        <v>67</v>
      </c>
      <c r="E6" s="276"/>
      <c r="F6" s="276"/>
    </row>
    <row r="7" spans="1:9" ht="14.25">
      <c r="A7" s="280" t="s">
        <v>77</v>
      </c>
      <c r="B7" s="280"/>
      <c r="C7" s="280"/>
      <c r="D7" s="280"/>
      <c r="E7" s="280"/>
      <c r="F7" s="280"/>
      <c r="G7" s="280"/>
      <c r="H7" s="280"/>
      <c r="I7" s="280"/>
    </row>
    <row r="8" spans="1:9" ht="15.75">
      <c r="A8" s="277" t="s">
        <v>68</v>
      </c>
      <c r="B8" s="271" t="s">
        <v>69</v>
      </c>
      <c r="C8" s="109" t="s">
        <v>70</v>
      </c>
      <c r="D8" s="271" t="s">
        <v>71</v>
      </c>
      <c r="E8" s="271" t="s">
        <v>99</v>
      </c>
      <c r="F8" s="281" t="s">
        <v>8</v>
      </c>
      <c r="G8" s="271" t="s">
        <v>1</v>
      </c>
      <c r="H8" s="271" t="s">
        <v>96</v>
      </c>
      <c r="I8" s="285" t="s">
        <v>72</v>
      </c>
    </row>
    <row r="9" spans="1:9" ht="15.75">
      <c r="A9" s="278"/>
      <c r="B9" s="272"/>
      <c r="C9" s="110" t="s">
        <v>73</v>
      </c>
      <c r="D9" s="272"/>
      <c r="E9" s="272"/>
      <c r="F9" s="282"/>
      <c r="G9" s="272"/>
      <c r="H9" s="272"/>
      <c r="I9" s="286"/>
    </row>
    <row r="10" spans="1:9" ht="15.75" customHeight="1">
      <c r="A10" s="95" t="s">
        <v>94</v>
      </c>
      <c r="B10" s="114" t="s">
        <v>74</v>
      </c>
      <c r="C10" s="28">
        <v>39</v>
      </c>
      <c r="D10" s="50" t="s">
        <v>51</v>
      </c>
      <c r="E10" s="28">
        <v>2001</v>
      </c>
      <c r="F10" s="118" t="str">
        <f>VLOOKUP(D10,'СХ  ДЕВУШКИ'!$C$10:$I$226,5,FALSE)</f>
        <v>14:01,2</v>
      </c>
      <c r="G10" s="29"/>
      <c r="H10" s="27"/>
      <c r="I10" s="185">
        <f>VLOOKUP(D10,'СХ  ДЕВУШКИ'!$C$10:$I$226,7,FALSE)</f>
        <v>9</v>
      </c>
    </row>
    <row r="11" spans="1:9" ht="15.75">
      <c r="A11" s="95" t="s">
        <v>95</v>
      </c>
      <c r="B11" s="114" t="s">
        <v>74</v>
      </c>
      <c r="C11" s="38">
        <v>69</v>
      </c>
      <c r="D11" s="27" t="s">
        <v>276</v>
      </c>
      <c r="E11" s="28">
        <v>2003</v>
      </c>
      <c r="F11" s="118" t="str">
        <f>VLOOKUP(D11,'СХ  ДЕВУШКИ'!$C$10:$I$226,5,FALSE)</f>
        <v>8:52,8</v>
      </c>
      <c r="G11" s="75"/>
      <c r="H11" s="76"/>
      <c r="I11" s="185">
        <f>VLOOKUP(D11,'СХ  ДЕВУШКИ'!$C$10:$I$226,7,FALSE)</f>
        <v>9</v>
      </c>
    </row>
    <row r="12" spans="1:9" ht="15.75">
      <c r="A12" s="95" t="s">
        <v>95</v>
      </c>
      <c r="B12" s="121" t="s">
        <v>75</v>
      </c>
      <c r="C12" s="28">
        <v>62</v>
      </c>
      <c r="D12" s="50" t="s">
        <v>60</v>
      </c>
      <c r="E12" s="28">
        <v>2004</v>
      </c>
      <c r="F12" s="118" t="str">
        <f>VLOOKUP(D12,'СХ  ЮНОШИ'!$C$10:$I$218,5,FALSE)</f>
        <v>8:56,8</v>
      </c>
      <c r="G12" s="81"/>
      <c r="H12" s="81"/>
      <c r="I12" s="185">
        <f>VLOOKUP(D12,'СХ  ЮНОШИ'!$C$10:$I$218,7,FALSE)</f>
        <v>9</v>
      </c>
    </row>
    <row r="13" spans="1:9" ht="15.75">
      <c r="A13" s="96" t="s">
        <v>93</v>
      </c>
      <c r="B13" s="121" t="s">
        <v>75</v>
      </c>
      <c r="C13" s="28">
        <v>55</v>
      </c>
      <c r="D13" s="51" t="s">
        <v>198</v>
      </c>
      <c r="E13" s="28">
        <v>1999</v>
      </c>
      <c r="F13" s="118" t="str">
        <f>VLOOKUP(D13,'СХ  ЮНОШИ'!$C$10:$I$218,5,FALSE)</f>
        <v>12:59,0</v>
      </c>
      <c r="G13" s="81"/>
      <c r="H13" s="81"/>
      <c r="I13" s="185">
        <f>VLOOKUP(D13,'СХ  ЮНОШИ'!$C$10:$I$218,7,FALSE)</f>
        <v>7</v>
      </c>
    </row>
    <row r="14" spans="1:9" ht="15.75">
      <c r="A14" s="96" t="s">
        <v>94</v>
      </c>
      <c r="B14" s="121" t="s">
        <v>75</v>
      </c>
      <c r="C14" s="28">
        <v>49</v>
      </c>
      <c r="D14" s="51" t="s">
        <v>117</v>
      </c>
      <c r="E14" s="28">
        <v>2000</v>
      </c>
      <c r="F14" s="118" t="str">
        <f>VLOOKUP(D14,'СХ  ЮНОШИ'!$C$10:$I$218,5,FALSE)</f>
        <v>13:12,8</v>
      </c>
      <c r="G14" s="81"/>
      <c r="H14" s="81"/>
      <c r="I14" s="185">
        <f>VLOOKUP(D14,'СХ  ЮНОШИ'!$C$10:$I$218,7,FALSE)</f>
        <v>7</v>
      </c>
    </row>
    <row r="15" spans="1:9" ht="15.75">
      <c r="A15" s="96" t="s">
        <v>95</v>
      </c>
      <c r="B15" s="121" t="s">
        <v>75</v>
      </c>
      <c r="C15" s="28">
        <v>61</v>
      </c>
      <c r="D15" s="50" t="s">
        <v>205</v>
      </c>
      <c r="E15" s="28">
        <v>2004</v>
      </c>
      <c r="F15" s="118" t="str">
        <f>VLOOKUP(D15,'СХ  ЮНОШИ'!$C$10:$I$218,5,FALSE)</f>
        <v>9:05,6</v>
      </c>
      <c r="G15" s="81"/>
      <c r="H15" s="81"/>
      <c r="I15" s="185">
        <f>VLOOKUP(D15,'СХ  ЮНОШИ'!$C$10:$I$218,7,FALSE)</f>
        <v>7</v>
      </c>
    </row>
    <row r="16" spans="1:9" ht="15.75">
      <c r="A16" s="96" t="s">
        <v>93</v>
      </c>
      <c r="B16" s="114" t="s">
        <v>74</v>
      </c>
      <c r="C16" s="28">
        <v>41</v>
      </c>
      <c r="D16" s="50" t="s">
        <v>56</v>
      </c>
      <c r="E16" s="28">
        <v>1999</v>
      </c>
      <c r="F16" s="118" t="str">
        <f>VLOOKUP(D16,'СХ  ДЕВУШКИ'!$C$10:$I$226,5,FALSE)</f>
        <v>13:58,7</v>
      </c>
      <c r="G16" s="75"/>
      <c r="H16" s="76"/>
      <c r="I16" s="185">
        <f>VLOOKUP(D16,'СХ  ДЕВУШКИ'!$C$10:$I$226,7,FALSE)</f>
        <v>6</v>
      </c>
    </row>
    <row r="17" spans="1:9" ht="15.75">
      <c r="A17" s="96" t="s">
        <v>94</v>
      </c>
      <c r="B17" s="114" t="s">
        <v>74</v>
      </c>
      <c r="C17" s="28">
        <v>37</v>
      </c>
      <c r="D17" s="50" t="s">
        <v>50</v>
      </c>
      <c r="E17" s="28">
        <v>2001</v>
      </c>
      <c r="F17" s="118" t="str">
        <f>VLOOKUP(D17,'СХ  ДЕВУШКИ'!$C$10:$I$226,5,FALSE)</f>
        <v>14:44,1</v>
      </c>
      <c r="G17" s="29"/>
      <c r="H17" s="27"/>
      <c r="I17" s="185">
        <f>VLOOKUP(D17,'СХ  ДЕВУШКИ'!$C$10:$I$226,7,FALSE)</f>
        <v>6</v>
      </c>
    </row>
    <row r="18" spans="1:9" ht="15.75">
      <c r="A18" s="96" t="s">
        <v>95</v>
      </c>
      <c r="B18" s="114" t="s">
        <v>74</v>
      </c>
      <c r="C18" s="28">
        <v>44</v>
      </c>
      <c r="D18" s="50" t="s">
        <v>183</v>
      </c>
      <c r="E18" s="28">
        <v>2002</v>
      </c>
      <c r="F18" s="118" t="str">
        <f>VLOOKUP(D18,'СХ  ДЕВУШКИ'!$C$10:$I$226,5,FALSE)</f>
        <v>9:07,7</v>
      </c>
      <c r="G18" s="81"/>
      <c r="H18" s="81"/>
      <c r="I18" s="118">
        <f>VLOOKUP(D18,'СХ  ДЕВУШКИ'!$C$10:$I$226,7,FALSE)</f>
        <v>6</v>
      </c>
    </row>
    <row r="19" spans="1:9" ht="15.75">
      <c r="A19" s="96" t="s">
        <v>93</v>
      </c>
      <c r="B19" s="121" t="s">
        <v>75</v>
      </c>
      <c r="C19" s="58">
        <v>53</v>
      </c>
      <c r="D19" s="57" t="s">
        <v>196</v>
      </c>
      <c r="E19" s="58">
        <v>1999</v>
      </c>
      <c r="F19" s="118" t="str">
        <f>VLOOKUP(D19,'СХ  ЮНОШИ'!$C$10:$I$218,5,FALSE)</f>
        <v>13:32,2</v>
      </c>
      <c r="G19" s="81"/>
      <c r="H19" s="81"/>
      <c r="I19" s="118">
        <f>VLOOKUP(D19,'СХ  ЮНОШИ'!$C$10:$I$218,7,FALSE)</f>
        <v>6</v>
      </c>
    </row>
    <row r="20" spans="1:9" ht="15.75">
      <c r="A20" s="96" t="s">
        <v>94</v>
      </c>
      <c r="B20" s="121" t="s">
        <v>75</v>
      </c>
      <c r="C20" s="58">
        <v>50</v>
      </c>
      <c r="D20" s="57" t="s">
        <v>188</v>
      </c>
      <c r="E20" s="58">
        <v>2001</v>
      </c>
      <c r="F20" s="118" t="str">
        <f>VLOOKUP(D20,'СХ  ЮНОШИ'!$C$10:$I$218,5,FALSE)</f>
        <v>13:20,4</v>
      </c>
      <c r="G20" s="81"/>
      <c r="H20" s="81"/>
      <c r="I20" s="118">
        <f>VLOOKUP(D20,'СХ  ЮНОШИ'!$C$10:$I$218,7,FALSE)</f>
        <v>6</v>
      </c>
    </row>
    <row r="21" spans="1:9" ht="15.75">
      <c r="A21" s="96" t="s">
        <v>95</v>
      </c>
      <c r="B21" s="121" t="s">
        <v>75</v>
      </c>
      <c r="C21" s="28">
        <v>60</v>
      </c>
      <c r="D21" s="50" t="s">
        <v>204</v>
      </c>
      <c r="E21" s="28">
        <v>2003</v>
      </c>
      <c r="F21" s="118" t="str">
        <f>VLOOKUP(D21,'СХ  ЮНОШИ'!$C$10:$I$218,5,FALSE)</f>
        <v>9:06,5</v>
      </c>
      <c r="G21" s="81"/>
      <c r="H21" s="81"/>
      <c r="I21" s="118">
        <f>VLOOKUP(D21,'СХ  ЮНОШИ'!$C$10:$I$218,7,FALSE)</f>
        <v>6</v>
      </c>
    </row>
    <row r="22" spans="1:9" ht="15.75">
      <c r="A22" s="96" t="s">
        <v>93</v>
      </c>
      <c r="B22" s="114" t="s">
        <v>74</v>
      </c>
      <c r="C22" s="28">
        <v>43</v>
      </c>
      <c r="D22" s="50" t="s">
        <v>179</v>
      </c>
      <c r="E22" s="28">
        <v>1999</v>
      </c>
      <c r="F22" s="118" t="str">
        <f>VLOOKUP(D22,'СХ  ДЕВУШКИ'!$C$10:$I$226,5,FALSE)</f>
        <v>14:05,3</v>
      </c>
      <c r="G22" s="75"/>
      <c r="H22" s="76"/>
      <c r="I22" s="118">
        <f>VLOOKUP(D22,'СХ  ДЕВУШКИ'!$C$10:$I$226,7,FALSE)</f>
        <v>5</v>
      </c>
    </row>
    <row r="23" spans="1:9" ht="15.75">
      <c r="A23" s="96" t="s">
        <v>94</v>
      </c>
      <c r="B23" s="114" t="s">
        <v>74</v>
      </c>
      <c r="C23" s="28">
        <v>33</v>
      </c>
      <c r="D23" s="50" t="s">
        <v>45</v>
      </c>
      <c r="E23" s="28">
        <v>2000</v>
      </c>
      <c r="F23" s="118" t="str">
        <f>VLOOKUP(D23,'СХ  ДЕВУШКИ'!$C$10:$I$226,5,FALSE)</f>
        <v>15:06,0</v>
      </c>
      <c r="G23" s="81"/>
      <c r="H23" s="81"/>
      <c r="I23" s="118">
        <f>VLOOKUP(D23,'СХ  ДЕВУШКИ'!$C$10:$I$226,7,FALSE)</f>
        <v>5</v>
      </c>
    </row>
    <row r="24" spans="1:9" ht="15.75">
      <c r="A24" s="96" t="s">
        <v>95</v>
      </c>
      <c r="B24" s="114" t="s">
        <v>74</v>
      </c>
      <c r="C24" s="38">
        <v>68</v>
      </c>
      <c r="D24" s="27" t="s">
        <v>279</v>
      </c>
      <c r="E24" s="28">
        <v>2005</v>
      </c>
      <c r="F24" s="118" t="str">
        <f>VLOOKUP(D24,'СХ  ДЕВУШКИ'!$C$10:$I$226,5,FALSE)</f>
        <v>9:20,2</v>
      </c>
      <c r="G24" s="75"/>
      <c r="H24" s="76"/>
      <c r="I24" s="118">
        <f>VLOOKUP(D24,'СХ  ДЕВУШКИ'!$C$10:$I$226,7,FALSE)</f>
        <v>5</v>
      </c>
    </row>
    <row r="25" spans="1:9" ht="15.75">
      <c r="A25" s="96" t="s">
        <v>93</v>
      </c>
      <c r="B25" s="121" t="s">
        <v>75</v>
      </c>
      <c r="C25" s="28">
        <v>54</v>
      </c>
      <c r="D25" s="50" t="s">
        <v>197</v>
      </c>
      <c r="E25" s="28">
        <v>1999</v>
      </c>
      <c r="F25" s="118" t="str">
        <f>VLOOKUP(D25,'СХ  ЮНОШИ'!$C$10:$I$218,5,FALSE)</f>
        <v>13:49,8</v>
      </c>
      <c r="G25" s="81"/>
      <c r="H25" s="81"/>
      <c r="I25" s="118">
        <f>VLOOKUP(D25,'СХ  ЮНОШИ'!$C$10:$I$218,7,FALSE)</f>
        <v>5</v>
      </c>
    </row>
    <row r="26" spans="1:9" ht="15.75">
      <c r="A26" s="96" t="s">
        <v>94</v>
      </c>
      <c r="B26" s="121" t="s">
        <v>75</v>
      </c>
      <c r="C26" s="28">
        <v>51</v>
      </c>
      <c r="D26" s="50" t="s">
        <v>189</v>
      </c>
      <c r="E26" s="28">
        <v>2001</v>
      </c>
      <c r="F26" s="118" t="str">
        <f>VLOOKUP(D26,'СХ  ЮНОШИ'!$C$10:$I$218,5,FALSE)</f>
        <v>13:37,3</v>
      </c>
      <c r="G26" s="81"/>
      <c r="H26" s="81"/>
      <c r="I26" s="118">
        <f>VLOOKUP(D26,'СХ  ЮНОШИ'!$C$10:$I$218,7,FALSE)</f>
        <v>5</v>
      </c>
    </row>
    <row r="27" spans="1:9" ht="15.75">
      <c r="A27" s="96" t="s">
        <v>95</v>
      </c>
      <c r="B27" s="121" t="s">
        <v>75</v>
      </c>
      <c r="C27" s="28">
        <v>57</v>
      </c>
      <c r="D27" s="50" t="s">
        <v>201</v>
      </c>
      <c r="E27" s="28">
        <v>2003</v>
      </c>
      <c r="F27" s="118" t="str">
        <f>VLOOKUP(D27,'СХ  ЮНОШИ'!$C$10:$I$218,5,FALSE)</f>
        <v>9:18,7</v>
      </c>
      <c r="G27" s="81"/>
      <c r="H27" s="81"/>
      <c r="I27" s="118">
        <f>VLOOKUP(D27,'СХ  ЮНОШИ'!$C$10:$I$218,7,FALSE)</f>
        <v>5</v>
      </c>
    </row>
    <row r="28" spans="1:9" ht="15.75">
      <c r="A28" s="96" t="s">
        <v>95</v>
      </c>
      <c r="B28" s="121" t="s">
        <v>75</v>
      </c>
      <c r="C28" s="28">
        <v>59</v>
      </c>
      <c r="D28" s="50" t="s">
        <v>203</v>
      </c>
      <c r="E28" s="28">
        <v>2002</v>
      </c>
      <c r="F28" s="118" t="str">
        <f>VLOOKUP(D28,'СХ  ЮНОШИ'!$C$10:$I$218,5,FALSE)</f>
        <v>11:12,5</v>
      </c>
      <c r="G28" s="81"/>
      <c r="H28" s="81"/>
      <c r="I28" s="118">
        <f>VLOOKUP(D28,'СХ  ЮНОШИ'!$C$10:$I$218,7,FALSE)</f>
        <v>4</v>
      </c>
    </row>
    <row r="29" spans="1:9" ht="15.75">
      <c r="A29" s="96" t="s">
        <v>93</v>
      </c>
      <c r="B29" s="114" t="s">
        <v>74</v>
      </c>
      <c r="C29" s="28">
        <v>42</v>
      </c>
      <c r="D29" s="50" t="s">
        <v>178</v>
      </c>
      <c r="E29" s="28">
        <v>1997</v>
      </c>
      <c r="F29" s="118" t="str">
        <f>VLOOKUP(D29,'СХ  ДЕВУШКИ'!$C$10:$I$226,5,FALSE)</f>
        <v>15:50,2</v>
      </c>
      <c r="G29" s="75"/>
      <c r="H29" s="76"/>
      <c r="I29" s="118">
        <f>VLOOKUP(D29,'СХ  ДЕВУШКИ'!$C$10:$I$226,7,FALSE)</f>
        <v>4</v>
      </c>
    </row>
    <row r="30" spans="1:9" ht="15.75">
      <c r="A30" s="96" t="s">
        <v>94</v>
      </c>
      <c r="B30" s="114" t="s">
        <v>74</v>
      </c>
      <c r="C30" s="28">
        <v>35</v>
      </c>
      <c r="D30" s="50" t="s">
        <v>167</v>
      </c>
      <c r="E30" s="28">
        <v>2001</v>
      </c>
      <c r="F30" s="118" t="str">
        <f>VLOOKUP(D30,'СХ  ДЕВУШКИ'!$C$10:$I$226,5,FALSE)</f>
        <v>15:15,5</v>
      </c>
      <c r="G30" s="81"/>
      <c r="H30" s="81"/>
      <c r="I30" s="118">
        <f>VLOOKUP(D30,'СХ  ДЕВУШКИ'!$C$10:$I$226,7,FALSE)</f>
        <v>4</v>
      </c>
    </row>
    <row r="31" spans="1:9" ht="15.75">
      <c r="A31" s="96" t="s">
        <v>94</v>
      </c>
      <c r="B31" s="121" t="s">
        <v>75</v>
      </c>
      <c r="C31" s="28">
        <v>52</v>
      </c>
      <c r="D31" s="50" t="s">
        <v>190</v>
      </c>
      <c r="E31" s="28">
        <v>2000</v>
      </c>
      <c r="F31" s="118" t="str">
        <f>VLOOKUP(D31,'СХ  ЮНОШИ'!$C$10:$I$218,5,FALSE)</f>
        <v>13:56,2</v>
      </c>
      <c r="G31" s="81"/>
      <c r="H31" s="81"/>
      <c r="I31" s="118">
        <f>VLOOKUP(D31,'СХ  ЮНОШИ'!$C$10:$I$218,7,FALSE)</f>
        <v>4</v>
      </c>
    </row>
    <row r="32" spans="1:9" ht="15.75">
      <c r="A32" s="96" t="s">
        <v>94</v>
      </c>
      <c r="B32" s="114" t="s">
        <v>74</v>
      </c>
      <c r="C32" s="28">
        <v>34</v>
      </c>
      <c r="D32" s="51" t="s">
        <v>166</v>
      </c>
      <c r="E32" s="28">
        <v>2001</v>
      </c>
      <c r="F32" s="118" t="str">
        <f>VLOOKUP(D32,'СХ  ДЕВУШКИ'!$C$10:$I$226,5,FALSE)</f>
        <v>15:37,1</v>
      </c>
      <c r="G32" s="81"/>
      <c r="H32" s="81"/>
      <c r="I32" s="118">
        <f>VLOOKUP(D32,'СХ  ДЕВУШКИ'!$C$10:$I$226,7,FALSE)</f>
        <v>3</v>
      </c>
    </row>
    <row r="33" spans="1:9" ht="15.75">
      <c r="A33" s="96" t="s">
        <v>95</v>
      </c>
      <c r="B33" s="114" t="s">
        <v>74</v>
      </c>
      <c r="C33" s="28">
        <v>45</v>
      </c>
      <c r="D33" s="50" t="s">
        <v>184</v>
      </c>
      <c r="E33" s="28">
        <v>2003</v>
      </c>
      <c r="F33" s="118" t="str">
        <f>VLOOKUP(D33,'СХ  ДЕВУШКИ'!$C$10:$I$226,5,FALSE)</f>
        <v>9:57,4</v>
      </c>
      <c r="G33" s="81"/>
      <c r="H33" s="81"/>
      <c r="I33" s="118">
        <f>VLOOKUP(D33,'СХ  ДЕВУШКИ'!$C$10:$I$226,7,FALSE)</f>
        <v>3</v>
      </c>
    </row>
    <row r="34" spans="1:9" ht="15.75">
      <c r="A34" s="96" t="s">
        <v>95</v>
      </c>
      <c r="B34" s="114" t="s">
        <v>74</v>
      </c>
      <c r="C34" s="28">
        <v>46</v>
      </c>
      <c r="D34" s="50" t="s">
        <v>185</v>
      </c>
      <c r="E34" s="28">
        <v>2003</v>
      </c>
      <c r="F34" s="118" t="str">
        <f>VLOOKUP(D34,'СХ  ДЕВУШКИ'!$C$10:$I$226,5,FALSE)</f>
        <v>10:05,0</v>
      </c>
      <c r="G34" s="81"/>
      <c r="H34" s="81"/>
      <c r="I34" s="118">
        <f>VLOOKUP(D34,'СХ  ДЕВУШКИ'!$C$10:$I$226,7,FALSE)</f>
        <v>2</v>
      </c>
    </row>
    <row r="35" spans="1:9" ht="15.75">
      <c r="A35" s="96" t="s">
        <v>95</v>
      </c>
      <c r="B35" s="114" t="s">
        <v>74</v>
      </c>
      <c r="C35" s="28">
        <v>47</v>
      </c>
      <c r="D35" s="50" t="s">
        <v>186</v>
      </c>
      <c r="E35" s="28">
        <v>2002</v>
      </c>
      <c r="F35" s="118" t="str">
        <f>VLOOKUP(D35,'СХ  ДЕВУШКИ'!$C$10:$I$226,5,FALSE)</f>
        <v>10:31,0</v>
      </c>
      <c r="G35" s="81"/>
      <c r="H35" s="81"/>
      <c r="I35" s="118">
        <f>VLOOKUP(D35,'СХ  ДЕВУШКИ'!$C$10:$I$226,7,FALSE)</f>
        <v>1</v>
      </c>
    </row>
    <row r="36" spans="1:9" ht="15.75">
      <c r="A36" s="96" t="s">
        <v>94</v>
      </c>
      <c r="B36" s="114" t="s">
        <v>74</v>
      </c>
      <c r="C36" s="28">
        <v>36</v>
      </c>
      <c r="D36" s="50" t="s">
        <v>168</v>
      </c>
      <c r="E36" s="28">
        <v>2001</v>
      </c>
      <c r="F36" s="118" t="str">
        <f>VLOOKUP(D36,'СХ  ДЕВУШКИ'!$C$10:$I$226,5,FALSE)</f>
        <v>16:36,5</v>
      </c>
      <c r="G36" s="81"/>
      <c r="H36" s="81"/>
      <c r="I36" s="118">
        <f>VLOOKUP(D36,'СХ  ДЕВУШКИ'!$C$10:$I$226,7,FALSE)</f>
        <v>0</v>
      </c>
    </row>
    <row r="37" spans="1:9" ht="15.75">
      <c r="A37" s="96" t="s">
        <v>94</v>
      </c>
      <c r="B37" s="114" t="s">
        <v>74</v>
      </c>
      <c r="C37" s="28">
        <v>38</v>
      </c>
      <c r="D37" s="50" t="s">
        <v>169</v>
      </c>
      <c r="E37" s="28">
        <v>2001</v>
      </c>
      <c r="F37" s="118" t="str">
        <f>VLOOKUP(D37,'СХ  ДЕВУШКИ'!$C$10:$I$226,5,FALSE)</f>
        <v>сошла</v>
      </c>
      <c r="G37" s="29"/>
      <c r="H37" s="27"/>
      <c r="I37" s="118">
        <f>VLOOKUP(D37,'СХ  ДЕВУШКИ'!$C$10:$I$226,7,FALSE)</f>
        <v>0</v>
      </c>
    </row>
    <row r="38" spans="1:9" ht="15.75">
      <c r="A38" s="96" t="s">
        <v>94</v>
      </c>
      <c r="B38" s="114" t="s">
        <v>74</v>
      </c>
      <c r="C38" s="28">
        <v>40</v>
      </c>
      <c r="D38" s="50" t="s">
        <v>55</v>
      </c>
      <c r="E38" s="28">
        <v>2000</v>
      </c>
      <c r="F38" s="118" t="str">
        <f>VLOOKUP(D38,'СХ  ДЕВУШКИ'!$C$10:$I$226,5,FALSE)</f>
        <v>н/я:</v>
      </c>
      <c r="G38" s="81"/>
      <c r="H38" s="81"/>
      <c r="I38" s="118">
        <f>VLOOKUP(D38,'СХ  ДЕВУШКИ'!$C$10:$I$226,7,FALSE)</f>
        <v>0</v>
      </c>
    </row>
    <row r="39" spans="1:9" ht="15.75">
      <c r="A39" s="96" t="s">
        <v>94</v>
      </c>
      <c r="B39" s="121" t="s">
        <v>75</v>
      </c>
      <c r="C39" s="28">
        <v>48</v>
      </c>
      <c r="D39" s="50" t="s">
        <v>57</v>
      </c>
      <c r="E39" s="28">
        <v>2001</v>
      </c>
      <c r="F39" s="118" t="str">
        <f>VLOOKUP(D39,'СХ  ЮНОШИ'!$C$10:$I$218,5,FALSE)</f>
        <v>н/я:</v>
      </c>
      <c r="G39" s="81"/>
      <c r="H39" s="81"/>
      <c r="I39" s="118">
        <f>VLOOKUP(D39,'СХ  ЮНОШИ'!$C$10:$I$218,7,FALSE)</f>
        <v>0</v>
      </c>
    </row>
    <row r="40" spans="1:9" ht="15.75">
      <c r="A40" s="96" t="s">
        <v>95</v>
      </c>
      <c r="B40" s="121" t="s">
        <v>75</v>
      </c>
      <c r="C40" s="28">
        <v>56</v>
      </c>
      <c r="D40" s="50" t="s">
        <v>58</v>
      </c>
      <c r="E40" s="28">
        <v>2002</v>
      </c>
      <c r="F40" s="118" t="str">
        <f>VLOOKUP(D40,'СХ  ЮНОШИ'!$C$10:$I$218,5,FALSE)</f>
        <v>н/я:</v>
      </c>
      <c r="G40" s="81"/>
      <c r="H40" s="81"/>
      <c r="I40" s="118">
        <f>VLOOKUP(D40,'СХ  ЮНОШИ'!$C$10:$I$218,7,FALSE)</f>
        <v>0</v>
      </c>
    </row>
    <row r="41" spans="1:9" ht="15.75">
      <c r="A41" s="96" t="s">
        <v>95</v>
      </c>
      <c r="B41" s="121" t="s">
        <v>75</v>
      </c>
      <c r="C41" s="28">
        <v>58</v>
      </c>
      <c r="D41" s="51" t="s">
        <v>202</v>
      </c>
      <c r="E41" s="28">
        <v>2003</v>
      </c>
      <c r="F41" s="118" t="str">
        <f>VLOOKUP(D41,'СХ  ЮНОШИ'!$C$10:$I$218,5,FALSE)</f>
        <v>н/я:</v>
      </c>
      <c r="G41" s="81"/>
      <c r="H41" s="81"/>
      <c r="I41" s="118">
        <f>VLOOKUP(D41,'СХ  ЮНОШИ'!$C$10:$I$218,7,FALSE)</f>
        <v>0</v>
      </c>
    </row>
    <row r="42" spans="1:9" ht="15.75">
      <c r="A42" s="96" t="s">
        <v>95</v>
      </c>
      <c r="B42" s="121" t="s">
        <v>75</v>
      </c>
      <c r="C42" s="28">
        <v>63</v>
      </c>
      <c r="D42" s="50" t="s">
        <v>59</v>
      </c>
      <c r="E42" s="28">
        <v>2002</v>
      </c>
      <c r="F42" s="118" t="str">
        <f>VLOOKUP(D42,'СХ  ЮНОШИ'!$C$10:$I$218,5,FALSE)</f>
        <v>н/я:</v>
      </c>
      <c r="G42" s="81"/>
      <c r="H42" s="81"/>
      <c r="I42" s="118">
        <f>VLOOKUP(D42,'СХ  ЮНОШИ'!$C$10:$I$218,7,FALSE)</f>
        <v>0</v>
      </c>
    </row>
    <row r="43" spans="6:9" ht="33" customHeight="1">
      <c r="F43" s="122">
        <f>SUM(I10:I17)</f>
        <v>60</v>
      </c>
      <c r="I43" s="209"/>
    </row>
    <row r="44" spans="1:9" ht="15.75">
      <c r="A44" s="112"/>
      <c r="F44" s="119" t="s">
        <v>76</v>
      </c>
      <c r="G44" s="113"/>
      <c r="H44" s="113"/>
      <c r="I44" s="210"/>
    </row>
  </sheetData>
  <sheetProtection/>
  <mergeCells count="14">
    <mergeCell ref="H8:H9"/>
    <mergeCell ref="I8:I9"/>
    <mergeCell ref="A8:A9"/>
    <mergeCell ref="B8:B9"/>
    <mergeCell ref="D8:D9"/>
    <mergeCell ref="E8:E9"/>
    <mergeCell ref="F8:F9"/>
    <mergeCell ref="G8:G9"/>
    <mergeCell ref="I2:I3"/>
    <mergeCell ref="C3:H3"/>
    <mergeCell ref="H4:I4"/>
    <mergeCell ref="B5:H5"/>
    <mergeCell ref="D6:F6"/>
    <mergeCell ref="A7:I7"/>
  </mergeCells>
  <printOptions/>
  <pageMargins left="0.16" right="0.21" top="0.16" bottom="0.26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H27"/>
  <sheetViews>
    <sheetView tabSelected="1" view="pageBreakPreview" zoomScaleSheetLayoutView="100" zoomScalePageLayoutView="0" workbookViewId="0" topLeftCell="A1">
      <selection activeCell="E27" sqref="E27"/>
    </sheetView>
  </sheetViews>
  <sheetFormatPr defaultColWidth="9.00390625" defaultRowHeight="12.75"/>
  <cols>
    <col min="1" max="1" width="12.00390625" style="1" customWidth="1"/>
    <col min="2" max="2" width="8.375" style="1" customWidth="1"/>
    <col min="3" max="3" width="9.125" style="1" customWidth="1"/>
    <col min="4" max="4" width="27.00390625" style="1" customWidth="1"/>
    <col min="5" max="5" width="12.125" style="1" customWidth="1"/>
    <col min="6" max="6" width="9.125" style="1" customWidth="1"/>
    <col min="7" max="7" width="17.875" style="1" customWidth="1"/>
    <col min="8" max="16384" width="9.125" style="1" customWidth="1"/>
  </cols>
  <sheetData>
    <row r="1" spans="1:7" ht="18.75">
      <c r="A1" s="294" t="s">
        <v>84</v>
      </c>
      <c r="B1" s="294"/>
      <c r="C1" s="294"/>
      <c r="D1" s="294"/>
      <c r="E1" s="294"/>
      <c r="F1" s="294"/>
      <c r="G1" s="294"/>
    </row>
    <row r="2" spans="1:8" ht="16.5">
      <c r="A2" s="289" t="s">
        <v>18</v>
      </c>
      <c r="B2" s="289"/>
      <c r="C2" s="289"/>
      <c r="D2" s="289"/>
      <c r="E2" s="289"/>
      <c r="F2" s="289"/>
      <c r="G2" s="289"/>
      <c r="H2" s="106"/>
    </row>
    <row r="3" spans="1:8" ht="15.75">
      <c r="A3" s="276"/>
      <c r="B3" s="276"/>
      <c r="C3" s="97"/>
      <c r="D3" s="97"/>
      <c r="E3" s="88"/>
      <c r="F3" s="288"/>
      <c r="G3" s="288"/>
      <c r="H3" s="106"/>
    </row>
    <row r="4" spans="1:8" ht="50.25" customHeight="1">
      <c r="A4" s="290" t="s">
        <v>98</v>
      </c>
      <c r="B4" s="290"/>
      <c r="C4" s="290"/>
      <c r="D4" s="290"/>
      <c r="E4" s="290"/>
      <c r="F4" s="290"/>
      <c r="G4" s="290"/>
      <c r="H4" s="106"/>
    </row>
    <row r="5" spans="1:8" ht="16.5">
      <c r="A5" s="98"/>
      <c r="B5" s="102"/>
      <c r="C5" s="102"/>
      <c r="D5" s="102"/>
      <c r="E5" s="102"/>
      <c r="F5" s="291"/>
      <c r="G5" s="291"/>
      <c r="H5" s="106"/>
    </row>
    <row r="6" spans="1:8" ht="16.5">
      <c r="A6" s="98"/>
      <c r="B6" s="102"/>
      <c r="C6" s="102"/>
      <c r="D6" s="99" t="s">
        <v>64</v>
      </c>
      <c r="E6" s="102"/>
      <c r="F6" s="291"/>
      <c r="G6" s="291"/>
      <c r="H6" s="106"/>
    </row>
    <row r="7" spans="1:8" ht="15.75">
      <c r="A7" s="97"/>
      <c r="B7" s="100" t="s">
        <v>78</v>
      </c>
      <c r="C7" s="97"/>
      <c r="D7" s="97" t="s">
        <v>19</v>
      </c>
      <c r="E7" s="88"/>
      <c r="F7" s="288" t="s">
        <v>89</v>
      </c>
      <c r="G7" s="288"/>
      <c r="H7" s="106"/>
    </row>
    <row r="8" spans="1:8" ht="15.75">
      <c r="A8" s="97"/>
      <c r="B8" s="88"/>
      <c r="C8" s="97"/>
      <c r="D8" s="97"/>
      <c r="E8" s="88"/>
      <c r="F8" s="288"/>
      <c r="G8" s="288"/>
      <c r="H8" s="106"/>
    </row>
    <row r="9" spans="1:8" ht="15.75">
      <c r="A9" s="97"/>
      <c r="B9" s="88"/>
      <c r="C9" s="97"/>
      <c r="D9" s="97"/>
      <c r="E9" s="88"/>
      <c r="F9" s="288"/>
      <c r="G9" s="288"/>
      <c r="H9" s="106"/>
    </row>
    <row r="10" spans="1:8" ht="15.75">
      <c r="A10" s="97"/>
      <c r="B10" s="88"/>
      <c r="C10" s="101" t="s">
        <v>1</v>
      </c>
      <c r="D10" s="101" t="s">
        <v>79</v>
      </c>
      <c r="E10" s="101" t="s">
        <v>30</v>
      </c>
      <c r="F10" s="288"/>
      <c r="G10" s="288"/>
      <c r="H10" s="106"/>
    </row>
    <row r="11" spans="1:8" ht="15.75">
      <c r="A11" s="97"/>
      <c r="B11" s="88"/>
      <c r="C11" s="91">
        <v>1</v>
      </c>
      <c r="D11" s="87" t="s">
        <v>80</v>
      </c>
      <c r="E11" s="91">
        <f>'КОМ Бег Пенза'!F48</f>
        <v>66</v>
      </c>
      <c r="F11" s="288"/>
      <c r="G11" s="288"/>
      <c r="H11" s="106"/>
    </row>
    <row r="12" spans="1:8" ht="15.75">
      <c r="A12" s="97"/>
      <c r="B12" s="88"/>
      <c r="C12" s="91">
        <v>2</v>
      </c>
      <c r="D12" s="87" t="s">
        <v>81</v>
      </c>
      <c r="E12" s="91">
        <f>'КОМ Бег Мордовия'!F41</f>
        <v>52</v>
      </c>
      <c r="F12" s="288"/>
      <c r="G12" s="288"/>
      <c r="H12" s="106"/>
    </row>
    <row r="13" spans="1:8" ht="15.75">
      <c r="A13" s="97"/>
      <c r="B13" s="88"/>
      <c r="C13" s="97"/>
      <c r="D13" s="88"/>
      <c r="E13" s="97"/>
      <c r="F13" s="288"/>
      <c r="G13" s="288"/>
      <c r="H13" s="106"/>
    </row>
    <row r="14" spans="1:8" ht="15.75">
      <c r="A14" s="97"/>
      <c r="B14" s="88"/>
      <c r="C14" s="97"/>
      <c r="D14" s="88"/>
      <c r="E14" s="97"/>
      <c r="F14" s="288"/>
      <c r="G14" s="288"/>
      <c r="H14" s="106"/>
    </row>
    <row r="15" spans="1:8" ht="16.5">
      <c r="A15" s="97"/>
      <c r="B15" s="102"/>
      <c r="C15" s="102"/>
      <c r="D15" s="99" t="s">
        <v>77</v>
      </c>
      <c r="E15" s="102"/>
      <c r="F15" s="291"/>
      <c r="G15" s="291"/>
      <c r="H15" s="106"/>
    </row>
    <row r="16" spans="1:8" ht="15.75">
      <c r="A16" s="97"/>
      <c r="B16" s="103" t="s">
        <v>78</v>
      </c>
      <c r="C16" s="97"/>
      <c r="D16" s="97" t="s">
        <v>19</v>
      </c>
      <c r="E16" s="88"/>
      <c r="F16" s="293" t="s">
        <v>89</v>
      </c>
      <c r="G16" s="293"/>
      <c r="H16" s="106"/>
    </row>
    <row r="17" spans="1:8" ht="15.75">
      <c r="A17" s="97"/>
      <c r="B17" s="88"/>
      <c r="C17" s="97"/>
      <c r="D17" s="97"/>
      <c r="E17" s="88"/>
      <c r="F17" s="288"/>
      <c r="G17" s="288"/>
      <c r="H17" s="106"/>
    </row>
    <row r="18" spans="1:8" ht="15.75">
      <c r="A18" s="97"/>
      <c r="B18" s="88"/>
      <c r="C18" s="104"/>
      <c r="D18" s="104"/>
      <c r="E18" s="94"/>
      <c r="F18" s="288"/>
      <c r="G18" s="288"/>
      <c r="H18" s="106"/>
    </row>
    <row r="19" spans="1:8" ht="15.75">
      <c r="A19" s="97"/>
      <c r="B19" s="88"/>
      <c r="C19" s="101" t="s">
        <v>1</v>
      </c>
      <c r="D19" s="101" t="s">
        <v>79</v>
      </c>
      <c r="E19" s="101" t="s">
        <v>30</v>
      </c>
      <c r="F19" s="288"/>
      <c r="G19" s="288"/>
      <c r="H19" s="106"/>
    </row>
    <row r="20" spans="1:8" ht="18" customHeight="1">
      <c r="A20" s="97"/>
      <c r="B20" s="88"/>
      <c r="C20" s="91">
        <v>1</v>
      </c>
      <c r="D20" s="87" t="s">
        <v>81</v>
      </c>
      <c r="E20" s="91">
        <f>'КОМ СХ Мордовия'!F43</f>
        <v>60</v>
      </c>
      <c r="F20" s="288"/>
      <c r="G20" s="288"/>
      <c r="H20" s="106"/>
    </row>
    <row r="21" spans="1:8" ht="18" customHeight="1">
      <c r="A21" s="97"/>
      <c r="B21" s="88"/>
      <c r="C21" s="91">
        <v>2</v>
      </c>
      <c r="D21" s="87" t="s">
        <v>80</v>
      </c>
      <c r="E21" s="91">
        <f>'КОМ СХ Пенза'!F27</f>
        <v>55</v>
      </c>
      <c r="F21" s="288"/>
      <c r="G21" s="288"/>
      <c r="H21" s="106"/>
    </row>
    <row r="22" spans="1:7" ht="24.75" customHeight="1">
      <c r="A22" s="88"/>
      <c r="B22" s="88"/>
      <c r="C22" s="97"/>
      <c r="D22" s="88"/>
      <c r="E22" s="105"/>
      <c r="F22" s="105"/>
      <c r="G22" s="105"/>
    </row>
    <row r="23" spans="1:7" ht="24.75" customHeight="1">
      <c r="A23" s="97"/>
      <c r="B23" s="88"/>
      <c r="C23" s="97"/>
      <c r="D23" s="88"/>
      <c r="E23" s="97"/>
      <c r="F23" s="88"/>
      <c r="G23" s="107"/>
    </row>
    <row r="24" spans="1:8" ht="15.75">
      <c r="A24" s="97"/>
      <c r="B24" s="88"/>
      <c r="C24" s="97" t="s">
        <v>82</v>
      </c>
      <c r="D24" s="88"/>
      <c r="F24" s="88"/>
      <c r="G24" s="105" t="s">
        <v>283</v>
      </c>
      <c r="H24" s="108"/>
    </row>
    <row r="25" spans="1:8" ht="15.75">
      <c r="A25" s="97"/>
      <c r="B25" s="88"/>
      <c r="C25" s="97"/>
      <c r="D25" s="88"/>
      <c r="F25" s="88"/>
      <c r="G25" s="88"/>
      <c r="H25" s="108"/>
    </row>
    <row r="26" spans="1:8" ht="15.75">
      <c r="A26" s="97"/>
      <c r="B26" s="88"/>
      <c r="C26" s="97" t="s">
        <v>83</v>
      </c>
      <c r="D26" s="88"/>
      <c r="F26" s="88"/>
      <c r="G26" s="105" t="s">
        <v>284</v>
      </c>
      <c r="H26" s="108"/>
    </row>
    <row r="27" spans="1:7" ht="15.75">
      <c r="A27" s="97"/>
      <c r="B27" s="88"/>
      <c r="C27" s="97"/>
      <c r="D27" s="88"/>
      <c r="E27" s="97"/>
      <c r="F27" s="292"/>
      <c r="G27" s="292"/>
    </row>
  </sheetData>
  <sheetProtection password="C628" sheet="1" formatCells="0" formatColumns="0" formatRows="0" insertColumns="0" insertRows="0" insertHyperlinks="0" deleteColumns="0" deleteRows="0"/>
  <mergeCells count="23">
    <mergeCell ref="A1:G1"/>
    <mergeCell ref="F17:G17"/>
    <mergeCell ref="F18:G18"/>
    <mergeCell ref="F19:G19"/>
    <mergeCell ref="F20:G20"/>
    <mergeCell ref="F21:G21"/>
    <mergeCell ref="F7:G7"/>
    <mergeCell ref="F8:G8"/>
    <mergeCell ref="F9:G9"/>
    <mergeCell ref="F27:G27"/>
    <mergeCell ref="F12:G12"/>
    <mergeCell ref="F13:G13"/>
    <mergeCell ref="F14:G14"/>
    <mergeCell ref="F15:G15"/>
    <mergeCell ref="F16:G16"/>
    <mergeCell ref="F10:G10"/>
    <mergeCell ref="F11:G11"/>
    <mergeCell ref="A2:G2"/>
    <mergeCell ref="A3:B3"/>
    <mergeCell ref="F3:G3"/>
    <mergeCell ref="A4:G4"/>
    <mergeCell ref="F5:G5"/>
    <mergeCell ref="F6:G6"/>
  </mergeCells>
  <printOptions/>
  <pageMargins left="0.53" right="0.2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виктор</cp:lastModifiedBy>
  <cp:lastPrinted>2017-04-19T10:25:12Z</cp:lastPrinted>
  <dcterms:created xsi:type="dcterms:W3CDTF">2012-01-29T11:02:14Z</dcterms:created>
  <dcterms:modified xsi:type="dcterms:W3CDTF">2017-04-20T07:50:28Z</dcterms:modified>
  <cp:category/>
  <cp:version/>
  <cp:contentType/>
  <cp:contentStatus/>
</cp:coreProperties>
</file>