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55" windowHeight="12030" tabRatio="858" firstSheet="1" activeTab="1"/>
  </bookViews>
  <sheets>
    <sheet name="Уч дев" sheetId="1" state="hidden" r:id="rId1"/>
    <sheet name="60 дев" sheetId="2" r:id="rId2"/>
    <sheet name="финал 60 дев" sheetId="3" state="hidden" r:id="rId3"/>
    <sheet name="200 дев" sheetId="4" r:id="rId4"/>
    <sheet name="финал 200 дев" sheetId="5" state="hidden" r:id="rId5"/>
    <sheet name="400 дев" sheetId="6" r:id="rId6"/>
    <sheet name="800 ДЕВ" sheetId="7" r:id="rId7"/>
    <sheet name="1500 ДЕВ" sheetId="8" r:id="rId8"/>
    <sheet name="60сб дев" sheetId="9" r:id="rId9"/>
    <sheet name="финал 60сб дев" sheetId="10" state="hidden" r:id="rId10"/>
    <sheet name="выс дев" sheetId="11" r:id="rId11"/>
    <sheet name="длина ДЕВ" sheetId="12" r:id="rId12"/>
  </sheets>
  <definedNames>
    <definedName name="Z_0EB57FB7_8F4A_4A8D_8CEA_94A052EFBD6B_.wvu.FilterData" localSheetId="0" hidden="1">'Уч дев'!$A$2:$P$10</definedName>
    <definedName name="Z_2CB5C6AB_8CA4_4A12_8C86_30C44E11A564_.wvu.Cols" localSheetId="7" hidden="1">'1500 ДЕВ'!$B:$B,'1500 ДЕВ'!#REF!,'1500 ДЕВ'!$L:$N,'1500 ДЕВ'!$P:$T</definedName>
    <definedName name="Z_2CB5C6AB_8CA4_4A12_8C86_30C44E11A564_.wvu.Cols" localSheetId="3" hidden="1">'200 дев'!$B:$B,'200 дев'!#REF!,'200 дев'!$M:$O,'200 дев'!$Q:$U</definedName>
    <definedName name="Z_2CB5C6AB_8CA4_4A12_8C86_30C44E11A564_.wvu.Cols" localSheetId="5" hidden="1">'400 дев'!$B:$B,'400 дев'!#REF!,'400 дев'!$L:$N,'400 дев'!$P:$T</definedName>
    <definedName name="Z_2CB5C6AB_8CA4_4A12_8C86_30C44E11A564_.wvu.Cols" localSheetId="1" hidden="1">'60 дев'!$B:$B,'60 дев'!#REF!,'60 дев'!$M:$O,'60 дев'!$Q:$U</definedName>
    <definedName name="Z_2CB5C6AB_8CA4_4A12_8C86_30C44E11A564_.wvu.Cols" localSheetId="8" hidden="1">'60сб дев'!$B:$B,'60сб дев'!#REF!,'60сб дев'!$M:$O,'60сб дев'!$Q:$U</definedName>
    <definedName name="Z_2CB5C6AB_8CA4_4A12_8C86_30C44E11A564_.wvu.Cols" localSheetId="6" hidden="1">'800 ДЕВ'!$B:$B,'800 ДЕВ'!#REF!,'800 ДЕВ'!$L:$N,'800 ДЕВ'!$P:$T</definedName>
    <definedName name="Z_2CB5C6AB_8CA4_4A12_8C86_30C44E11A564_.wvu.Cols" localSheetId="10" hidden="1">'выс дев'!$A:$A,'выс дев'!$C:$C,'выс дев'!#REF!,'выс дев'!$L:$AK</definedName>
    <definedName name="Z_2CB5C6AB_8CA4_4A12_8C86_30C44E11A564_.wvu.Cols" localSheetId="11" hidden="1">'длина ДЕВ'!$B:$B,'длина ДЕВ'!#REF!,'длина ДЕВ'!$L:$U</definedName>
    <definedName name="Z_2CB5C6AB_8CA4_4A12_8C86_30C44E11A564_.wvu.Cols" localSheetId="4" hidden="1">'финал 200 дев'!$B:$B,'финал 200 дев'!#REF!,'финал 200 дев'!#REF!,'финал 200 дев'!$H:$K</definedName>
    <definedName name="Z_2CB5C6AB_8CA4_4A12_8C86_30C44E11A564_.wvu.Cols" localSheetId="2" hidden="1">'финал 60 дев'!$B:$B,'финал 60 дев'!$G:$G,'финал 60 дев'!#REF!,'финал 60 дев'!$J:$N</definedName>
    <definedName name="Z_2CB5C6AB_8CA4_4A12_8C86_30C44E11A564_.wvu.Cols" localSheetId="9" hidden="1">'финал 60сб дев'!$B:$B,'финал 60сб дев'!$G:$G,'финал 60сб дев'!#REF!,'финал 60сб дев'!$J:$N</definedName>
    <definedName name="Z_2CB5C6AB_8CA4_4A12_8C86_30C44E11A564_.wvu.PrintArea" localSheetId="7" hidden="1">'1500 ДЕВ'!$A$1:$T$22</definedName>
    <definedName name="Z_2CB5C6AB_8CA4_4A12_8C86_30C44E11A564_.wvu.PrintArea" localSheetId="3" hidden="1">'200 дев'!$A$1:$U$32</definedName>
    <definedName name="Z_2CB5C6AB_8CA4_4A12_8C86_30C44E11A564_.wvu.PrintArea" localSheetId="5" hidden="1">'400 дев'!$A$1:$T$25</definedName>
    <definedName name="Z_2CB5C6AB_8CA4_4A12_8C86_30C44E11A564_.wvu.PrintArea" localSheetId="1" hidden="1">'60 дев'!$A$1:$U$48</definedName>
    <definedName name="Z_2CB5C6AB_8CA4_4A12_8C86_30C44E11A564_.wvu.PrintArea" localSheetId="8" hidden="1">'60сб дев'!$A$1:$U$17</definedName>
    <definedName name="Z_2CB5C6AB_8CA4_4A12_8C86_30C44E11A564_.wvu.PrintArea" localSheetId="6" hidden="1">'800 ДЕВ'!$A$1:$T$25</definedName>
    <definedName name="Z_2CB5C6AB_8CA4_4A12_8C86_30C44E11A564_.wvu.PrintArea" localSheetId="10" hidden="1">'выс дев'!$B$1:$AK$6</definedName>
    <definedName name="Z_2CB5C6AB_8CA4_4A12_8C86_30C44E11A564_.wvu.PrintArea" localSheetId="11" hidden="1">'длина ДЕВ'!$A$1:$U$6</definedName>
    <definedName name="Z_2CB5C6AB_8CA4_4A12_8C86_30C44E11A564_.wvu.PrintArea" localSheetId="0" hidden="1">'Уч дев'!$A$1:$J$188</definedName>
    <definedName name="Z_2CB5C6AB_8CA4_4A12_8C86_30C44E11A564_.wvu.PrintArea" localSheetId="4" hidden="1">'финал 200 дев'!$A$1:$K$32</definedName>
    <definedName name="Z_2CB5C6AB_8CA4_4A12_8C86_30C44E11A564_.wvu.PrintArea" localSheetId="2" hidden="1">'финал 60 дев'!$A$1:$N$48</definedName>
    <definedName name="Z_2CB5C6AB_8CA4_4A12_8C86_30C44E11A564_.wvu.PrintArea" localSheetId="9" hidden="1">'финал 60сб дев'!$A$1:$N$48</definedName>
    <definedName name="Z_34C9A2F0_45DB_4D81_94D8_BF722C8FE8D9_.wvu.FilterData" localSheetId="0" hidden="1">'Уч дев'!$A$2:$P$10</definedName>
    <definedName name="Z_4654A10B_BF2C_4F91_B821_84CF341F9FF3_.wvu.Cols" localSheetId="7" hidden="1">'1500 ДЕВ'!$A:$B,'1500 ДЕВ'!#REF!,'1500 ДЕВ'!$L:$M,'1500 ДЕВ'!$P:$AK</definedName>
    <definedName name="Z_4654A10B_BF2C_4F91_B821_84CF341F9FF3_.wvu.Cols" localSheetId="3" hidden="1">'200 дев'!$A:$B,'200 дев'!#REF!,'200 дев'!$M:$O,'200 дев'!$Q:$AL</definedName>
    <definedName name="Z_4654A10B_BF2C_4F91_B821_84CF341F9FF3_.wvu.Cols" localSheetId="5" hidden="1">'400 дев'!$A:$B,'400 дев'!#REF!,'400 дев'!$L:$N,'400 дев'!$P:$AK</definedName>
    <definedName name="Z_4654A10B_BF2C_4F91_B821_84CF341F9FF3_.wvu.Cols" localSheetId="1" hidden="1">'60 дев'!$A:$B,'60 дев'!#REF!,'60 дев'!$M:$O,'60 дев'!$Q:$AL</definedName>
    <definedName name="Z_4654A10B_BF2C_4F91_B821_84CF341F9FF3_.wvu.Cols" localSheetId="8" hidden="1">'60сб дев'!$A:$B,'60сб дев'!#REF!,'60сб дев'!$M:$O,'60сб дев'!$Q:$AL</definedName>
    <definedName name="Z_4654A10B_BF2C_4F91_B821_84CF341F9FF3_.wvu.Cols" localSheetId="6" hidden="1">'800 ДЕВ'!$A:$B,'800 ДЕВ'!#REF!,'800 ДЕВ'!$L:$M,'800 ДЕВ'!$P:$AK</definedName>
    <definedName name="Z_4654A10B_BF2C_4F91_B821_84CF341F9FF3_.wvu.Cols" localSheetId="10" hidden="1">'выс дев'!$A:$C,'выс дев'!#REF!,'выс дев'!#REF!,'выс дев'!$L:$AK,'выс дев'!$AL:$AW</definedName>
    <definedName name="Z_4654A10B_BF2C_4F91_B821_84CF341F9FF3_.wvu.Cols" localSheetId="11" hidden="1">'длина ДЕВ'!$A:$B,'длина ДЕВ'!#REF!,'длина ДЕВ'!#REF!,'длина ДЕВ'!$L:$U,'длина ДЕВ'!$V:$AG</definedName>
    <definedName name="Z_4654A10B_BF2C_4F91_B821_84CF341F9FF3_.wvu.Cols" localSheetId="4" hidden="1">'финал 200 дев'!$A:$B,'финал 200 дев'!#REF!,'финал 200 дев'!#REF!,'финал 200 дев'!$H:$K</definedName>
    <definedName name="Z_4654A10B_BF2C_4F91_B821_84CF341F9FF3_.wvu.Cols" localSheetId="2" hidden="1">'финал 60 дев'!$A:$B,'финал 60 дев'!#REF!,'финал 60 дев'!#REF!,'финал 60 дев'!$J:$N</definedName>
    <definedName name="Z_4654A10B_BF2C_4F91_B821_84CF341F9FF3_.wvu.Cols" localSheetId="9" hidden="1">'финал 60сб дев'!$A:$B,'финал 60сб дев'!#REF!,'финал 60сб дев'!#REF!,'финал 60сб дев'!$J:$N</definedName>
    <definedName name="Z_4654A10B_BF2C_4F91_B821_84CF341F9FF3_.wvu.PrintArea" localSheetId="10" hidden="1">'выс дев'!$A$1:$K$6</definedName>
    <definedName name="Z_4654A10B_BF2C_4F91_B821_84CF341F9FF3_.wvu.PrintArea" localSheetId="11" hidden="1">'длина ДЕВ'!$A$1:$K$6</definedName>
    <definedName name="Z_4654A10B_BF2C_4F91_B821_84CF341F9FF3_.wvu.Rows" localSheetId="7" hidden="1">'1500 ДЕВ'!$1:$6</definedName>
    <definedName name="Z_4654A10B_BF2C_4F91_B821_84CF341F9FF3_.wvu.Rows" localSheetId="6" hidden="1">'800 ДЕВ'!$1:$6</definedName>
    <definedName name="Z_4654A10B_BF2C_4F91_B821_84CF341F9FF3_.wvu.Rows" localSheetId="10" hidden="1">'выс дев'!$1:$6</definedName>
    <definedName name="Z_4654A10B_BF2C_4F91_B821_84CF341F9FF3_.wvu.Rows" localSheetId="11" hidden="1">'длина ДЕВ'!$1:$6</definedName>
    <definedName name="Z_490084F5_2248_406A_B965_0907DF153666_.wvu.FilterData" localSheetId="0" hidden="1">'Уч дев'!$A$2:$P$10</definedName>
    <definedName name="Z_78607D96_4B21_4608_AC98_11D872B8EF07_.wvu.FilterData" localSheetId="0" hidden="1">'Уч дев'!$A$2:$P$10</definedName>
    <definedName name="Z_948F6758_08EB_455E_9DF2_723DFC2E4E47_.wvu.Cols" localSheetId="3" hidden="1">'200 дев'!$E:$E,'200 дев'!$K:$K,'200 дев'!$M:$O,'200 дев'!$Q:$U</definedName>
    <definedName name="Z_948F6758_08EB_455E_9DF2_723DFC2E4E47_.wvu.Cols" localSheetId="6" hidden="1">'800 ДЕВ'!$E:$E,'800 ДЕВ'!$J:$J,'800 ДЕВ'!$L:$N,'800 ДЕВ'!$P:$T</definedName>
    <definedName name="Z_948F6758_08EB_455E_9DF2_723DFC2E4E47_.wvu.PrintArea" localSheetId="3" hidden="1">'200 дев'!$A$1:$Q$200</definedName>
    <definedName name="Z_948F6758_08EB_455E_9DF2_723DFC2E4E47_.wvu.PrintArea" localSheetId="6" hidden="1">'800 ДЕВ'!$A$1:$T$75</definedName>
    <definedName name="Z_948F6758_08EB_455E_9DF2_723DFC2E4E47_.wvu.PrintArea" localSheetId="10" hidden="1">'выс дев'!$A$1:$AK$19</definedName>
    <definedName name="Z_948F6758_08EB_455E_9DF2_723DFC2E4E47_.wvu.Rows" localSheetId="3" hidden="1">'200 дев'!$84:$89,'200 дев'!$138:$140,'200 дев'!$178:$180,'200 дев'!#REF!</definedName>
    <definedName name="Z_948F6758_08EB_455E_9DF2_723DFC2E4E47_.wvu.Rows" localSheetId="6" hidden="1">'800 ДЕВ'!$41:$45</definedName>
    <definedName name="Z_979D6B1F_67C3_42E1_BC54_AFAE6416E658_.wvu.Cols" localSheetId="3" hidden="1">'200 дев'!$A:$B,'200 дев'!#REF!,'200 дев'!$M:$O,'200 дев'!$Q:$U</definedName>
    <definedName name="Z_979D6B1F_67C3_42E1_BC54_AFAE6416E658_.wvu.Cols" localSheetId="5" hidden="1">'400 дев'!$A:$B,'400 дев'!#REF!,'400 дев'!$L:$N,'400 дев'!$P:$T</definedName>
    <definedName name="Z_979D6B1F_67C3_42E1_BC54_AFAE6416E658_.wvu.Cols" localSheetId="1" hidden="1">'60 дев'!$A:$B,'60 дев'!#REF!,'60 дев'!$M:$O,'60 дев'!$Q:$U</definedName>
    <definedName name="Z_979D6B1F_67C3_42E1_BC54_AFAE6416E658_.wvu.Cols" localSheetId="8" hidden="1">'60сб дев'!$A:$B,'60сб дев'!#REF!,'60сб дев'!$M:$O,'60сб дев'!$Q:$U</definedName>
    <definedName name="Z_979D6B1F_67C3_42E1_BC54_AFAE6416E658_.wvu.Cols" localSheetId="10" hidden="1">'выс дев'!#REF!,'выс дев'!$F:$F,'выс дев'!#REF!,'выс дев'!$I:$K</definedName>
    <definedName name="Z_979D6B1F_67C3_42E1_BC54_AFAE6416E658_.wvu.Cols" localSheetId="11" hidden="1">'длина ДЕВ'!#REF!,'длина ДЕВ'!$E:$E,'длина ДЕВ'!#REF!,'длина ДЕВ'!$I:$K</definedName>
    <definedName name="Z_979D6B1F_67C3_42E1_BC54_AFAE6416E658_.wvu.Cols" localSheetId="4" hidden="1">'финал 200 дев'!$A:$B,'финал 200 дев'!#REF!,'финал 200 дев'!#REF!,'финал 200 дев'!$H:$K</definedName>
    <definedName name="Z_979D6B1F_67C3_42E1_BC54_AFAE6416E658_.wvu.Cols" localSheetId="2" hidden="1">'финал 60 дев'!$A:$B,'финал 60 дев'!#REF!,'финал 60 дев'!#REF!,'финал 60 дев'!$J:$N</definedName>
    <definedName name="Z_979D6B1F_67C3_42E1_BC54_AFAE6416E658_.wvu.Cols" localSheetId="9" hidden="1">'финал 60сб дев'!$A:$B,'финал 60сб дев'!#REF!,'финал 60сб дев'!#REF!,'финал 60сб дев'!$J:$N</definedName>
    <definedName name="Z_979D6B1F_67C3_42E1_BC54_AFAE6416E658_.wvu.PrintArea" localSheetId="3" hidden="1">'200 дев'!$A$1:$U$20</definedName>
    <definedName name="Z_979D6B1F_67C3_42E1_BC54_AFAE6416E658_.wvu.PrintArea" localSheetId="5" hidden="1">'400 дев'!$A$1:$T$11</definedName>
    <definedName name="Z_979D6B1F_67C3_42E1_BC54_AFAE6416E658_.wvu.PrintArea" localSheetId="1" hidden="1">'60 дев'!$A$1:$U$28</definedName>
    <definedName name="Z_979D6B1F_67C3_42E1_BC54_AFAE6416E658_.wvu.PrintArea" localSheetId="8" hidden="1">'60сб дев'!$A$1:$U$17</definedName>
    <definedName name="Z_979D6B1F_67C3_42E1_BC54_AFAE6416E658_.wvu.PrintArea" localSheetId="10" hidden="1">'выс дев'!$A$1:$AK$6</definedName>
    <definedName name="Z_979D6B1F_67C3_42E1_BC54_AFAE6416E658_.wvu.PrintArea" localSheetId="11" hidden="1">'длина ДЕВ'!$A$1:$U$6</definedName>
    <definedName name="Z_979D6B1F_67C3_42E1_BC54_AFAE6416E658_.wvu.PrintArea" localSheetId="4" hidden="1">'финал 200 дев'!$A$1:$K$22</definedName>
    <definedName name="Z_979D6B1F_67C3_42E1_BC54_AFAE6416E658_.wvu.PrintArea" localSheetId="2" hidden="1">'финал 60 дев'!$A$1:$N$30</definedName>
    <definedName name="Z_979D6B1F_67C3_42E1_BC54_AFAE6416E658_.wvu.PrintArea" localSheetId="9" hidden="1">'финал 60сб дев'!$A$1:$N$30</definedName>
    <definedName name="Z_979D6B1F_67C3_42E1_BC54_AFAE6416E658_.wvu.Rows" localSheetId="10" hidden="1">'выс дев'!#REF!</definedName>
    <definedName name="Z_979D6B1F_67C3_42E1_BC54_AFAE6416E658_.wvu.Rows" localSheetId="11" hidden="1">'длина ДЕВ'!#REF!</definedName>
    <definedName name="Z_A52F393E_587E_40A2_B224_F36DC3F0F66D_.wvu.Cols" localSheetId="7" hidden="1">'1500 ДЕВ'!#REF!,'1500 ДЕВ'!$L:$O</definedName>
    <definedName name="Z_A52F393E_587E_40A2_B224_F36DC3F0F66D_.wvu.Cols" localSheetId="3" hidden="1">'200 дев'!#REF!,'200 дев'!$O:$P</definedName>
    <definedName name="Z_A52F393E_587E_40A2_B224_F36DC3F0F66D_.wvu.Cols" localSheetId="5" hidden="1">'400 дев'!#REF!,'400 дев'!$N:$O</definedName>
    <definedName name="Z_A52F393E_587E_40A2_B224_F36DC3F0F66D_.wvu.Cols" localSheetId="1" hidden="1">'60 дев'!#REF!,'60 дев'!$O:$P</definedName>
    <definedName name="Z_A52F393E_587E_40A2_B224_F36DC3F0F66D_.wvu.Cols" localSheetId="8" hidden="1">'60сб дев'!#REF!,'60сб дев'!$O:$P</definedName>
    <definedName name="Z_A52F393E_587E_40A2_B224_F36DC3F0F66D_.wvu.Cols" localSheetId="6" hidden="1">'800 ДЕВ'!#REF!,'800 ДЕВ'!$L:$O</definedName>
    <definedName name="Z_A52F393E_587E_40A2_B224_F36DC3F0F66D_.wvu.Cols" localSheetId="4" hidden="1">'финал 200 дев'!#REF!,'финал 200 дев'!#REF!</definedName>
    <definedName name="Z_A52F393E_587E_40A2_B224_F36DC3F0F66D_.wvu.Cols" localSheetId="2" hidden="1">'финал 60 дев'!#REF!,'финал 60 дев'!#REF!</definedName>
    <definedName name="Z_A52F393E_587E_40A2_B224_F36DC3F0F66D_.wvu.Cols" localSheetId="9" hidden="1">'финал 60сб дев'!#REF!,'финал 60сб дев'!#REF!</definedName>
    <definedName name="Z_A52F393E_587E_40A2_B224_F36DC3F0F66D_.wvu.PrintArea" localSheetId="7" hidden="1">'1500 ДЕВ'!$A$1:$T$22</definedName>
    <definedName name="Z_A52F393E_587E_40A2_B224_F36DC3F0F66D_.wvu.PrintArea" localSheetId="3" hidden="1">'200 дев'!$A$1:$U$20</definedName>
    <definedName name="Z_A52F393E_587E_40A2_B224_F36DC3F0F66D_.wvu.PrintArea" localSheetId="5" hidden="1">'400 дев'!$A$1:$T$11</definedName>
    <definedName name="Z_A52F393E_587E_40A2_B224_F36DC3F0F66D_.wvu.PrintArea" localSheetId="1" hidden="1">'60 дев'!$A$1:$U$28</definedName>
    <definedName name="Z_A52F393E_587E_40A2_B224_F36DC3F0F66D_.wvu.PrintArea" localSheetId="8" hidden="1">'60сб дев'!$A$1:$U$17</definedName>
    <definedName name="Z_A52F393E_587E_40A2_B224_F36DC3F0F66D_.wvu.PrintArea" localSheetId="6" hidden="1">'800 ДЕВ'!$A$1:$T$25</definedName>
    <definedName name="Z_A52F393E_587E_40A2_B224_F36DC3F0F66D_.wvu.PrintArea" localSheetId="4" hidden="1">'финал 200 дев'!$A$1:$K$22</definedName>
    <definedName name="Z_A52F393E_587E_40A2_B224_F36DC3F0F66D_.wvu.PrintArea" localSheetId="2" hidden="1">'финал 60 дев'!$A$1:$N$30</definedName>
    <definedName name="Z_A52F393E_587E_40A2_B224_F36DC3F0F66D_.wvu.PrintArea" localSheetId="9" hidden="1">'финал 60сб дев'!$A$1:$N$30</definedName>
    <definedName name="Z_B2383BB3_7F7D_4470_B736_A773AA084D45_.wvu.FilterData" localSheetId="0" hidden="1">'Уч дев'!$A$2:$P$10</definedName>
    <definedName name="Z_CCE77B03_B4B7_42AB_A8FA_C67F24B889D8_.wvu.FilterData" localSheetId="0" hidden="1">'Уч дев'!$A$2:$P$10</definedName>
    <definedName name="Z_E0265204_5B2C_4292_A8DA_1DD6D4FE42BA_.wvu.Cols" localSheetId="7" hidden="1">'1500 ДЕВ'!#REF!,'1500 ДЕВ'!$E:$E,'1500 ДЕВ'!#REF!,'1500 ДЕВ'!$H:$O</definedName>
    <definedName name="Z_E0265204_5B2C_4292_A8DA_1DD6D4FE42BA_.wvu.Cols" localSheetId="3" hidden="1">'200 дев'!#REF!,'200 дев'!$E:$E,'200 дев'!#REF!,'200 дев'!$H:$P</definedName>
    <definedName name="Z_E0265204_5B2C_4292_A8DA_1DD6D4FE42BA_.wvu.Cols" localSheetId="5" hidden="1">'400 дев'!#REF!,'400 дев'!$E:$E,'400 дев'!#REF!,'400 дев'!$H:$O</definedName>
    <definedName name="Z_E0265204_5B2C_4292_A8DA_1DD6D4FE42BA_.wvu.Cols" localSheetId="1" hidden="1">'60 дев'!#REF!,'60 дев'!$E:$E,'60 дев'!#REF!,'60 дев'!$H:$P</definedName>
    <definedName name="Z_E0265204_5B2C_4292_A8DA_1DD6D4FE42BA_.wvu.Cols" localSheetId="8" hidden="1">'60сб дев'!#REF!,'60сб дев'!$E:$E,'60сб дев'!#REF!,'60сб дев'!$H:$P</definedName>
    <definedName name="Z_E0265204_5B2C_4292_A8DA_1DD6D4FE42BA_.wvu.Cols" localSheetId="6" hidden="1">'800 ДЕВ'!#REF!,'800 ДЕВ'!$E:$E,'800 ДЕВ'!#REF!,'800 ДЕВ'!$H:$O</definedName>
    <definedName name="Z_E0265204_5B2C_4292_A8DA_1DD6D4FE42BA_.wvu.Cols" localSheetId="10" hidden="1">'выс дев'!#REF!,'выс дев'!$F:$F,'выс дев'!#REF!,'выс дев'!$I:$K</definedName>
    <definedName name="Z_E0265204_5B2C_4292_A8DA_1DD6D4FE42BA_.wvu.Cols" localSheetId="11" hidden="1">'длина ДЕВ'!#REF!,'длина ДЕВ'!$E:$E,'длина ДЕВ'!#REF!,'длина ДЕВ'!$I:$K</definedName>
    <definedName name="Z_E0265204_5B2C_4292_A8DA_1DD6D4FE42BA_.wvu.Cols" localSheetId="4" hidden="1">'финал 200 дев'!#REF!,'финал 200 дев'!#REF!,'финал 200 дев'!#REF!,'финал 200 дев'!$G:$G</definedName>
    <definedName name="Z_E0265204_5B2C_4292_A8DA_1DD6D4FE42BA_.wvu.Cols" localSheetId="2" hidden="1">'финал 60 дев'!#REF!,'финал 60 дев'!$E:$E,'финал 60 дев'!$G:$G,'финал 60 дев'!$I:$I</definedName>
    <definedName name="Z_E0265204_5B2C_4292_A8DA_1DD6D4FE42BA_.wvu.Cols" localSheetId="9" hidden="1">'финал 60сб дев'!#REF!,'финал 60сб дев'!$E:$E,'финал 60сб дев'!$G:$G,'финал 60сб дев'!$I:$I</definedName>
    <definedName name="Z_E0265204_5B2C_4292_A8DA_1DD6D4FE42BA_.wvu.PrintArea" localSheetId="7" hidden="1">'1500 ДЕВ'!$A$1:$T$16</definedName>
    <definedName name="Z_E0265204_5B2C_4292_A8DA_1DD6D4FE42BA_.wvu.PrintArea" localSheetId="3" hidden="1">'200 дев'!$A$1:$U$17</definedName>
    <definedName name="Z_E0265204_5B2C_4292_A8DA_1DD6D4FE42BA_.wvu.PrintArea" localSheetId="5" hidden="1">'400 дев'!$A$1:$T$11</definedName>
    <definedName name="Z_E0265204_5B2C_4292_A8DA_1DD6D4FE42BA_.wvu.PrintArea" localSheetId="1" hidden="1">'60 дев'!$A$1:$U$21</definedName>
    <definedName name="Z_E0265204_5B2C_4292_A8DA_1DD6D4FE42BA_.wvu.PrintArea" localSheetId="8" hidden="1">'60сб дев'!$A$1:$U$17</definedName>
    <definedName name="Z_E0265204_5B2C_4292_A8DA_1DD6D4FE42BA_.wvu.PrintArea" localSheetId="6" hidden="1">'800 ДЕВ'!$A$1:$T$15</definedName>
    <definedName name="Z_E0265204_5B2C_4292_A8DA_1DD6D4FE42BA_.wvu.PrintArea" localSheetId="10" hidden="1">'выс дев'!$A$1:$K$6</definedName>
    <definedName name="Z_E0265204_5B2C_4292_A8DA_1DD6D4FE42BA_.wvu.PrintArea" localSheetId="11" hidden="1">'длина ДЕВ'!$A$1:$K$6</definedName>
    <definedName name="Z_E0265204_5B2C_4292_A8DA_1DD6D4FE42BA_.wvu.PrintArea" localSheetId="0" hidden="1">'Уч дев'!$A$1:$G$430</definedName>
    <definedName name="Z_E0265204_5B2C_4292_A8DA_1DD6D4FE42BA_.wvu.PrintArea" localSheetId="4" hidden="1">'финал 200 дев'!$A$1:$K$19</definedName>
    <definedName name="Z_E0265204_5B2C_4292_A8DA_1DD6D4FE42BA_.wvu.PrintArea" localSheetId="2" hidden="1">'финал 60 дев'!$A$1:$N$23</definedName>
    <definedName name="Z_E0265204_5B2C_4292_A8DA_1DD6D4FE42BA_.wvu.PrintArea" localSheetId="9" hidden="1">'финал 60сб дев'!$A$1:$N$23</definedName>
    <definedName name="_xlnm.Print_Area" localSheetId="7">'1500 ДЕВ'!$A$1:$O$67</definedName>
    <definedName name="_xlnm.Print_Area" localSheetId="3">'200 дев'!$A$1:$U$219</definedName>
    <definedName name="_xlnm.Print_Area" localSheetId="5">'400 дев'!$A$1:$Q$119</definedName>
    <definedName name="_xlnm.Print_Area" localSheetId="8">'60сб дев'!$A$1:$P$34</definedName>
    <definedName name="_xlnm.Print_Area" localSheetId="6">'800 ДЕВ'!$A$1:$O$84</definedName>
    <definedName name="_xlnm.Print_Area" localSheetId="10">'выс дев'!$A$1:$K$37</definedName>
    <definedName name="_xlnm.Print_Area" localSheetId="11">'длина ДЕВ'!$A$1:$U$37</definedName>
  </definedNames>
  <calcPr fullCalcOnLoad="1"/>
</workbook>
</file>

<file path=xl/sharedStrings.xml><?xml version="1.0" encoding="utf-8"?>
<sst xmlns="http://schemas.openxmlformats.org/spreadsheetml/2006/main" count="2975" uniqueCount="779">
  <si>
    <t>ДЕВУШКИ</t>
  </si>
  <si>
    <t>№ номер</t>
  </si>
  <si>
    <t>Ф.И. участника</t>
  </si>
  <si>
    <t>Дата рождения</t>
  </si>
  <si>
    <t>Заявл разряд</t>
  </si>
  <si>
    <t>Территория</t>
  </si>
  <si>
    <t>Организация</t>
  </si>
  <si>
    <t>Ф.И.О. тренера</t>
  </si>
  <si>
    <t>Л</t>
  </si>
  <si>
    <t>60с/б</t>
  </si>
  <si>
    <t>длина</t>
  </si>
  <si>
    <t>высота</t>
  </si>
  <si>
    <t>Инкова Юлия</t>
  </si>
  <si>
    <t>Мордовия</t>
  </si>
  <si>
    <t>КСШОР</t>
  </si>
  <si>
    <t>Трошина М.И.</t>
  </si>
  <si>
    <t>Исупова Дарья</t>
  </si>
  <si>
    <t>Разовы ВН и ЛИ</t>
  </si>
  <si>
    <t>Герасимова Милена</t>
  </si>
  <si>
    <t>Сурдяева Екатерина</t>
  </si>
  <si>
    <t>Южалкина ОН,Разов В.Н.</t>
  </si>
  <si>
    <t>Гуркина Елизавета</t>
  </si>
  <si>
    <t>Бебенов АВ</t>
  </si>
  <si>
    <t>Федюшкина Валерия</t>
  </si>
  <si>
    <t>кмс</t>
  </si>
  <si>
    <t>Масеев ВН Бебенов АВ</t>
  </si>
  <si>
    <t>Бебенова Анастасия</t>
  </si>
  <si>
    <t>Шафреева Алсу</t>
  </si>
  <si>
    <t>Иванов АИ</t>
  </si>
  <si>
    <t>Лёвина Татьяна</t>
  </si>
  <si>
    <t>I</t>
  </si>
  <si>
    <t>МГУ им.Н.П.Огарева</t>
  </si>
  <si>
    <t>Разов В. Н., Л.И</t>
  </si>
  <si>
    <t>Макарова Валентина</t>
  </si>
  <si>
    <t>КМС</t>
  </si>
  <si>
    <t>Наумкин А. Н.</t>
  </si>
  <si>
    <t>Рычкова Ольга</t>
  </si>
  <si>
    <t>Бареев Ю. К.</t>
  </si>
  <si>
    <t>Бабошкина Татьяна</t>
  </si>
  <si>
    <t>Разовы В.Н, Л. И</t>
  </si>
  <si>
    <t xml:space="preserve">Исаева Юлия </t>
  </si>
  <si>
    <t>Иванов А. И.</t>
  </si>
  <si>
    <t>Курбакова Ирина</t>
  </si>
  <si>
    <t>Забродин Р. А.</t>
  </si>
  <si>
    <t>Конова Анастасия</t>
  </si>
  <si>
    <t>Разовы В. Н., Л. И</t>
  </si>
  <si>
    <t>Ильинская Мария</t>
  </si>
  <si>
    <t>Рамзаева Елена</t>
  </si>
  <si>
    <t>Романов Артём</t>
  </si>
  <si>
    <t>Каблин Василий</t>
  </si>
  <si>
    <t>Полевкина Дарья</t>
  </si>
  <si>
    <t>1</t>
  </si>
  <si>
    <t>СШОР Болотникова</t>
  </si>
  <si>
    <t>Трескин Ю.М.,Караваева Т.В.</t>
  </si>
  <si>
    <t>Поляева Татьяна</t>
  </si>
  <si>
    <t>Пискарева Кристина</t>
  </si>
  <si>
    <t>Самарская</t>
  </si>
  <si>
    <t>СШОР-2 Самара</t>
  </si>
  <si>
    <t>Комаров С.В.</t>
  </si>
  <si>
    <t>Чернышева Кристина</t>
  </si>
  <si>
    <t>Серегина Ирина</t>
  </si>
  <si>
    <t>Чубенко Татьяна</t>
  </si>
  <si>
    <t>СШОР-2 Самара, Самарский универ.</t>
  </si>
  <si>
    <t>Зайцев И.С., Андронов Ю.В.</t>
  </si>
  <si>
    <t>Мустафаева Карина</t>
  </si>
  <si>
    <t>Комарницкая Кристина</t>
  </si>
  <si>
    <t>Кудашкина Яна</t>
  </si>
  <si>
    <t>Бильданова Фатима</t>
  </si>
  <si>
    <t>Беспалова Елизавета</t>
  </si>
  <si>
    <t>Панина Анастасия</t>
  </si>
  <si>
    <t>Кульчинская Дарья</t>
  </si>
  <si>
    <t>Самойлова Юлия</t>
  </si>
  <si>
    <t>Потапова Ангелина</t>
  </si>
  <si>
    <t>Мустафаева Валерия</t>
  </si>
  <si>
    <t>Плотникова Анастасия</t>
  </si>
  <si>
    <t>Мальцева Арина</t>
  </si>
  <si>
    <t>Вагенлейтнер Анастасия</t>
  </si>
  <si>
    <t>2</t>
  </si>
  <si>
    <t>Саратовская</t>
  </si>
  <si>
    <t>СШ Ртищево</t>
  </si>
  <si>
    <t>Земцов М.А.</t>
  </si>
  <si>
    <t xml:space="preserve">Мункина Екатерина </t>
  </si>
  <si>
    <t>Ведерникова Валерия</t>
  </si>
  <si>
    <t>3</t>
  </si>
  <si>
    <t>Зубова Ангелина</t>
  </si>
  <si>
    <t>МС</t>
  </si>
  <si>
    <t>СШОР-6</t>
  </si>
  <si>
    <t>Грековы Г.А., В.В.</t>
  </si>
  <si>
    <t>Туркевич Алина</t>
  </si>
  <si>
    <t>Герасимова Александра</t>
  </si>
  <si>
    <t>Свердлова Александра</t>
  </si>
  <si>
    <t>Леонтьева Наталья</t>
  </si>
  <si>
    <t>Беликовы Н.И., Ю.Б.</t>
  </si>
  <si>
    <t>Тимченко Василиса</t>
  </si>
  <si>
    <t>Николаенко Кристина</t>
  </si>
  <si>
    <t>Гризель Виктория</t>
  </si>
  <si>
    <t>Меньшикова Анна</t>
  </si>
  <si>
    <t>Мигунова Алсу</t>
  </si>
  <si>
    <t>Кривушина Анастасия</t>
  </si>
  <si>
    <t>Тихненко С.Г.</t>
  </si>
  <si>
    <t>Давлятшина Дания</t>
  </si>
  <si>
    <t>Иванова Анастасия</t>
  </si>
  <si>
    <t>Жаринова Елена</t>
  </si>
  <si>
    <t>Плотникова Елизавета</t>
  </si>
  <si>
    <t>Колчина Полина</t>
  </si>
  <si>
    <t>Жадаева Алена</t>
  </si>
  <si>
    <t>Бочкарева М.В.</t>
  </si>
  <si>
    <t>Войщева Анастасия</t>
  </si>
  <si>
    <t>Подобедова Анжелика</t>
  </si>
  <si>
    <t>Ранделина Галина</t>
  </si>
  <si>
    <t>ЦСП "Надежда Губернии"</t>
  </si>
  <si>
    <t>Гаврилова Олеся</t>
  </si>
  <si>
    <t>Журавлева Елизавета</t>
  </si>
  <si>
    <t>ДЮСШ Энгельс</t>
  </si>
  <si>
    <t>Минахметова О.В.</t>
  </si>
  <si>
    <t xml:space="preserve">Гуляйкина  Дарья </t>
  </si>
  <si>
    <t>Кудашкина З.К.</t>
  </si>
  <si>
    <t xml:space="preserve">Пантеева Оксана </t>
  </si>
  <si>
    <t>Логвиненко Екатерина</t>
  </si>
  <si>
    <t>Бабушкина О.И.</t>
  </si>
  <si>
    <t>Костоглод Анастасия</t>
  </si>
  <si>
    <t>Полякова Анастасия</t>
  </si>
  <si>
    <t>Шмелева Кристина</t>
  </si>
  <si>
    <t>Тарасова Елизавета</t>
  </si>
  <si>
    <t>Пономарева Екатерина</t>
  </si>
  <si>
    <t>Ромашко М.А.</t>
  </si>
  <si>
    <t>Маслова Анастасия</t>
  </si>
  <si>
    <t>Елишина Юлия</t>
  </si>
  <si>
    <t>Мухина Евгения</t>
  </si>
  <si>
    <t>Кулагина Анастасия</t>
  </si>
  <si>
    <t>Нестеренко Анастасия</t>
  </si>
  <si>
    <t>Лайтер Полина</t>
  </si>
  <si>
    <t>Злобина Софья</t>
  </si>
  <si>
    <t>Щербакова Анна</t>
  </si>
  <si>
    <t>Неупряженко Алена</t>
  </si>
  <si>
    <t>Тараненко Елизавета</t>
  </si>
  <si>
    <t>Ветлужских Анастасия</t>
  </si>
  <si>
    <t>Тамбовская</t>
  </si>
  <si>
    <t>СШ МЦПСР</t>
  </si>
  <si>
    <t>Мироненко В.И.</t>
  </si>
  <si>
    <t>Мишина Татьяна</t>
  </si>
  <si>
    <t>Пятахина Татьяна</t>
  </si>
  <si>
    <t>Петрищева Екатерина</t>
  </si>
  <si>
    <t>Вдовина Варя</t>
  </si>
  <si>
    <t>Иванова Анна</t>
  </si>
  <si>
    <t>Гончарова Екатерина</t>
  </si>
  <si>
    <t>СШОР-3</t>
  </si>
  <si>
    <t>Судомоина Т.Г.</t>
  </si>
  <si>
    <t>Васильева Ксения</t>
  </si>
  <si>
    <t>Неплюева Елизавета</t>
  </si>
  <si>
    <t>Блохин И.Ф.</t>
  </si>
  <si>
    <t>Верченова Елизавета</t>
  </si>
  <si>
    <t>Гребенникова Алина</t>
  </si>
  <si>
    <t>Пищиков В.А.,Солтан М.В.</t>
  </si>
  <si>
    <t>Дубровина Екатерина</t>
  </si>
  <si>
    <t>Базыкина Надежда</t>
  </si>
  <si>
    <t>Александрова Мария</t>
  </si>
  <si>
    <t>Сидорова Татьяна</t>
  </si>
  <si>
    <t>Савинкова Алина</t>
  </si>
  <si>
    <t xml:space="preserve">Климова Алена </t>
  </si>
  <si>
    <t xml:space="preserve">Долгова София </t>
  </si>
  <si>
    <t>ДЮСШ-1</t>
  </si>
  <si>
    <t>Чернова Г.Н.</t>
  </si>
  <si>
    <t xml:space="preserve">Мотякина Лариса </t>
  </si>
  <si>
    <t>Бонарева С.В.</t>
  </si>
  <si>
    <t>Иванова Валерия</t>
  </si>
  <si>
    <t xml:space="preserve">Шамшина Екатерина </t>
  </si>
  <si>
    <t>Карпухина Мария</t>
  </si>
  <si>
    <t>ДЮСШ-2 Котовск</t>
  </si>
  <si>
    <t>Мельникова Е.В.</t>
  </si>
  <si>
    <t>Леонтьева Анна</t>
  </si>
  <si>
    <t>Лукьянова С.А.</t>
  </si>
  <si>
    <t>Казьмина Мария</t>
  </si>
  <si>
    <t>Правдивцева Алина</t>
  </si>
  <si>
    <t>Иванова Елизавета</t>
  </si>
  <si>
    <t>Чернышова  Ксения</t>
  </si>
  <si>
    <t>Ладина Дарья</t>
  </si>
  <si>
    <t>Гайкова Елизавета</t>
  </si>
  <si>
    <t>Шатилова Мария</t>
  </si>
  <si>
    <t>Бахурова Дарья</t>
  </si>
  <si>
    <t>Баранова Анна</t>
  </si>
  <si>
    <t>Жданова Екатерина</t>
  </si>
  <si>
    <t>Тульская</t>
  </si>
  <si>
    <t>ЦСП-СШОР л/а</t>
  </si>
  <si>
    <t>Ковтун Н.Н.</t>
  </si>
  <si>
    <t>Калинина Виктория</t>
  </si>
  <si>
    <t>Волкова Анастасия</t>
  </si>
  <si>
    <t>Абаева Екатерина</t>
  </si>
  <si>
    <t>Жучкова Софья</t>
  </si>
  <si>
    <t>Лежукова Софья</t>
  </si>
  <si>
    <t>СШОР л/а,ДЮСШ Алексин</t>
  </si>
  <si>
    <t>Ковтун Н.Н.,Муругова Н.С.</t>
  </si>
  <si>
    <t>Меденко Дарья</t>
  </si>
  <si>
    <t>СШОР</t>
  </si>
  <si>
    <t>Полубояров О.Ю, Полубояров В.О</t>
  </si>
  <si>
    <t>Нижникова Софья</t>
  </si>
  <si>
    <t>Романовская ДЮСШ</t>
  </si>
  <si>
    <t>Горкавченко В.В.</t>
  </si>
  <si>
    <t>л</t>
  </si>
  <si>
    <t>Каныгина Инна</t>
  </si>
  <si>
    <t>Кемаева Анна</t>
  </si>
  <si>
    <t>Пензенская</t>
  </si>
  <si>
    <t>ДЮСШ-2 Кузнецк</t>
  </si>
  <si>
    <t>Акатьев В.В.</t>
  </si>
  <si>
    <t>Кистанова Мария</t>
  </si>
  <si>
    <t>Ступникова Юлия</t>
  </si>
  <si>
    <t>Борзова Екатерина</t>
  </si>
  <si>
    <t>Макарова Арина</t>
  </si>
  <si>
    <t>Павлова Юлия</t>
  </si>
  <si>
    <t>Бычкова Мария</t>
  </si>
  <si>
    <t>Боронова Ульяна</t>
  </si>
  <si>
    <t xml:space="preserve">Акатьев В.В. ,Сафонова Т. В. </t>
  </si>
  <si>
    <t>Исмаилова Алина</t>
  </si>
  <si>
    <t>Мураева Дарья</t>
  </si>
  <si>
    <t>Харитонова Арина</t>
  </si>
  <si>
    <t>Гущина Вероника</t>
  </si>
  <si>
    <t>Моисеева Анастасия</t>
  </si>
  <si>
    <t>Синицина Олеся</t>
  </si>
  <si>
    <t>ДЮСШ Башмаково</t>
  </si>
  <si>
    <t>Безиков М.В.</t>
  </si>
  <si>
    <t>Славная Екатерина</t>
  </si>
  <si>
    <t>Самсонова Анна</t>
  </si>
  <si>
    <t>Чумакова Светлана</t>
  </si>
  <si>
    <t>Каримова Полина</t>
  </si>
  <si>
    <t>КСШОР,СОШ Оленевка</t>
  </si>
  <si>
    <t>Димаев Р.Р.,Димаев М.Р.</t>
  </si>
  <si>
    <t>Каримова Валерия</t>
  </si>
  <si>
    <t>Донскова Алёна</t>
  </si>
  <si>
    <t>СОШ Оленевка</t>
  </si>
  <si>
    <t>Сабанцева Елизавета</t>
  </si>
  <si>
    <t>СОШ Засечное</t>
  </si>
  <si>
    <t xml:space="preserve">Платонова Анастасия </t>
  </si>
  <si>
    <t>Андреев В.В. Кузнецов В.Б.</t>
  </si>
  <si>
    <t xml:space="preserve">Меняфова Альбина </t>
  </si>
  <si>
    <t>КСШОР, СОШ Ст.Каменка</t>
  </si>
  <si>
    <t xml:space="preserve">Пронькина Дарья </t>
  </si>
  <si>
    <t>СОШ Ст.Каменка</t>
  </si>
  <si>
    <t>Шевлякова Анастасия</t>
  </si>
  <si>
    <t>Андреев В.В.</t>
  </si>
  <si>
    <t xml:space="preserve">Тефанова Елизавета </t>
  </si>
  <si>
    <t>Кудашова Ольга</t>
  </si>
  <si>
    <t>Мичурино</t>
  </si>
  <si>
    <t>Андреев В.В</t>
  </si>
  <si>
    <t xml:space="preserve">Плаксина Алина </t>
  </si>
  <si>
    <t xml:space="preserve">Амброс Ангелина </t>
  </si>
  <si>
    <t>Евсеев А.Н.</t>
  </si>
  <si>
    <t>Кадышева Эльнара</t>
  </si>
  <si>
    <t>Засечное</t>
  </si>
  <si>
    <t>Чернышов А.В.</t>
  </si>
  <si>
    <t>Горшкова Светлана</t>
  </si>
  <si>
    <t>Малкина Карина</t>
  </si>
  <si>
    <t>Кадышева Эльвира</t>
  </si>
  <si>
    <t>Ланцова Мария</t>
  </si>
  <si>
    <t>ДЮСШ Сердобск</t>
  </si>
  <si>
    <t>Янина Е.С.</t>
  </si>
  <si>
    <t>Назарова Екатерина</t>
  </si>
  <si>
    <t>Хрубилова Виктория</t>
  </si>
  <si>
    <t>Фральцова Е.Н.</t>
  </si>
  <si>
    <t>Герасимова Алина</t>
  </si>
  <si>
    <t>Байкова Алина</t>
  </si>
  <si>
    <t>Василистова Екатерина</t>
  </si>
  <si>
    <t>Иванушкина Виктория</t>
  </si>
  <si>
    <t>Архипова Милана</t>
  </si>
  <si>
    <t xml:space="preserve">Кузнецова Дарья </t>
  </si>
  <si>
    <t>Цыкунова Ирина</t>
  </si>
  <si>
    <t>Демахина Виктория</t>
  </si>
  <si>
    <t>Карпенко Наталья</t>
  </si>
  <si>
    <t>Степанова Алина</t>
  </si>
  <si>
    <t>Родионова А.И.</t>
  </si>
  <si>
    <t>Царапкина Кристина</t>
  </si>
  <si>
    <t>Славная Олеся</t>
  </si>
  <si>
    <t>Трялина Дарья</t>
  </si>
  <si>
    <t>Хорошева Кристина</t>
  </si>
  <si>
    <t>ЦСП</t>
  </si>
  <si>
    <t>Сидорова Валерия</t>
  </si>
  <si>
    <t>Копылова О.Н.</t>
  </si>
  <si>
    <t>Слугина Дарья</t>
  </si>
  <si>
    <t>Новикова Алина</t>
  </si>
  <si>
    <t>Сисина Капитолина</t>
  </si>
  <si>
    <t>Желтенкова Виолетта</t>
  </si>
  <si>
    <t>Копылова О.Н.,Андреев В.В</t>
  </si>
  <si>
    <t>Харитонова Виктория</t>
  </si>
  <si>
    <t>Банникова Екатерина</t>
  </si>
  <si>
    <t>Киселёва Виктория</t>
  </si>
  <si>
    <t>2002</t>
  </si>
  <si>
    <t>ДЮСШ Нижнеломовский</t>
  </si>
  <si>
    <t>Курлыкин Д.Ю. Попов А.Ю.</t>
  </si>
  <si>
    <t>Мещеринова Даша</t>
  </si>
  <si>
    <t>2004</t>
  </si>
  <si>
    <t>Куркина Кристина</t>
  </si>
  <si>
    <t>Кузнецова Анастасия</t>
  </si>
  <si>
    <t>Тужикова Карина</t>
  </si>
  <si>
    <t>2005</t>
  </si>
  <si>
    <t>Шалимова Ксения</t>
  </si>
  <si>
    <t>Захарова Евгения</t>
  </si>
  <si>
    <t>2003</t>
  </si>
  <si>
    <t>Аникина Анна</t>
  </si>
  <si>
    <t>Паутова Марина</t>
  </si>
  <si>
    <t>Бесчастнова Л.Н.</t>
  </si>
  <si>
    <t>Кущенкова Яна</t>
  </si>
  <si>
    <t>Агатицкая Алина</t>
  </si>
  <si>
    <t>Петрухина Ирина</t>
  </si>
  <si>
    <t>Бояришнова Александра</t>
  </si>
  <si>
    <t>1юн</t>
  </si>
  <si>
    <t>Манушкина Полина</t>
  </si>
  <si>
    <t>Гордеев А.Н.</t>
  </si>
  <si>
    <t>Половово Елена</t>
  </si>
  <si>
    <t>Малькова Лада</t>
  </si>
  <si>
    <t>Коршунова Ксения</t>
  </si>
  <si>
    <t>Власова Яна</t>
  </si>
  <si>
    <t>СШ-6</t>
  </si>
  <si>
    <t>Толмачев В.Ю.</t>
  </si>
  <si>
    <t>Леонова Алина</t>
  </si>
  <si>
    <t>СШ-6,гимн.44</t>
  </si>
  <si>
    <t>Беляев С.Н.</t>
  </si>
  <si>
    <t>Греднева Анастасия</t>
  </si>
  <si>
    <t>СШ-6,ПГУ</t>
  </si>
  <si>
    <t>Беляев С.Н.,Греднев Р.В.</t>
  </si>
  <si>
    <t>Борискина Мария</t>
  </si>
  <si>
    <t>Бодина Мария</t>
  </si>
  <si>
    <t>Беляев С.Н.,Зотова Н.А.</t>
  </si>
  <si>
    <t>Золотарева Марта</t>
  </si>
  <si>
    <t>Павлова Татьяна</t>
  </si>
  <si>
    <t>Дубоносова С.В.</t>
  </si>
  <si>
    <t>Безяева Анастасия</t>
  </si>
  <si>
    <t>Баландина Светлана</t>
  </si>
  <si>
    <t>Леус Екатерина</t>
  </si>
  <si>
    <t>Максимушкина Алина</t>
  </si>
  <si>
    <t>Таркина Виктория</t>
  </si>
  <si>
    <t>Красновы Р.Б.,К.И.</t>
  </si>
  <si>
    <t>Степанова Дарья</t>
  </si>
  <si>
    <t>Голиченкова Татьяна</t>
  </si>
  <si>
    <t>Зинуков А.В.</t>
  </si>
  <si>
    <t>Федотова Ксения</t>
  </si>
  <si>
    <t>Краснов Р.Б.,Акатьев В.В.</t>
  </si>
  <si>
    <t>Минюкова Кристина</t>
  </si>
  <si>
    <t>Карнатова Полина</t>
  </si>
  <si>
    <t>Звыкова Софья</t>
  </si>
  <si>
    <t>Кудряшова Арина</t>
  </si>
  <si>
    <t>Сорокина Ульяна</t>
  </si>
  <si>
    <t>Шабалова Виктория</t>
  </si>
  <si>
    <t>Рузманова Карина</t>
  </si>
  <si>
    <t>Кузнецов В.Б.</t>
  </si>
  <si>
    <t>Семенова Любовь</t>
  </si>
  <si>
    <t>Тихонова Дарья</t>
  </si>
  <si>
    <t>ДЮСШ Мокшан</t>
  </si>
  <si>
    <t>Деревянко С.И.</t>
  </si>
  <si>
    <t>Шабарина Полина</t>
  </si>
  <si>
    <t>Емелина Дарья</t>
  </si>
  <si>
    <t>Димаев М.Р.</t>
  </si>
  <si>
    <t>Монахова Анастасия</t>
  </si>
  <si>
    <t>Ступникова Г.В.</t>
  </si>
  <si>
    <t>Савинова Кристина</t>
  </si>
  <si>
    <t>Янкина Ангелина</t>
  </si>
  <si>
    <t>СШОР ВВС</t>
  </si>
  <si>
    <t>Зазаров А.В.,Брюханкова Т.В.</t>
  </si>
  <si>
    <t>Шестакова Елизавета</t>
  </si>
  <si>
    <t>Зайцева Анастасия</t>
  </si>
  <si>
    <t>Карасик Н.А.,А.Г.</t>
  </si>
  <si>
    <t>Еремина Елена</t>
  </si>
  <si>
    <t>Суздальцева Екатерина</t>
  </si>
  <si>
    <t>Филатова Валерия</t>
  </si>
  <si>
    <t>Никогосова Арина</t>
  </si>
  <si>
    <t>Духачева Анастасия</t>
  </si>
  <si>
    <t>Лимонова Юлия</t>
  </si>
  <si>
    <t>Федотова Анастасия</t>
  </si>
  <si>
    <t>Журавлева Елена</t>
  </si>
  <si>
    <t>Ляшонкова Екатерина</t>
  </si>
  <si>
    <t>Урванова Екатерина</t>
  </si>
  <si>
    <t>Андрикова Маргарита</t>
  </si>
  <si>
    <t>Симашова Ирина</t>
  </si>
  <si>
    <t>Земсков А.М.</t>
  </si>
  <si>
    <t>Яковлева Елизавета</t>
  </si>
  <si>
    <t>Голованова Полина</t>
  </si>
  <si>
    <t>Спирина Алина</t>
  </si>
  <si>
    <t>Супоросова Наталья</t>
  </si>
  <si>
    <t>СШ-6,ПензГТУ</t>
  </si>
  <si>
    <t>Болгов Л.В.</t>
  </si>
  <si>
    <t>Грунюшкина Татьяна</t>
  </si>
  <si>
    <t>Ефремова Дарья</t>
  </si>
  <si>
    <t>Кабанова Н.С.,Мазыкин А.Г.</t>
  </si>
  <si>
    <t>Коннова Елена</t>
  </si>
  <si>
    <t>Степина Виктория</t>
  </si>
  <si>
    <t>Павлова Анастасия</t>
  </si>
  <si>
    <t>Кабанова Н.С.</t>
  </si>
  <si>
    <t>Ермишина Марина</t>
  </si>
  <si>
    <t>Никишина Виктория</t>
  </si>
  <si>
    <t>Андреева Кристина</t>
  </si>
  <si>
    <t>Гришина Ангелина</t>
  </si>
  <si>
    <t>Семочкина Анастасия</t>
  </si>
  <si>
    <t>Ванина Дарья</t>
  </si>
  <si>
    <t>Губ.лицей</t>
  </si>
  <si>
    <t>Шиндин Н.Г.</t>
  </si>
  <si>
    <t>Липатова Анастасия</t>
  </si>
  <si>
    <t>Конова Т.В.</t>
  </si>
  <si>
    <t>Ненашева Людмила</t>
  </si>
  <si>
    <t>Цыбочкина Александра</t>
  </si>
  <si>
    <t>Сдобникова Валерия</t>
  </si>
  <si>
    <t>Митякина Александра</t>
  </si>
  <si>
    <t>Дерябина Ксения</t>
  </si>
  <si>
    <t>Жулитова Софья</t>
  </si>
  <si>
    <t>Рябухина Дарья</t>
  </si>
  <si>
    <t>Пояскова Анастасия</t>
  </si>
  <si>
    <t>Инжуватова Ксения</t>
  </si>
  <si>
    <t>Наумова Юлия</t>
  </si>
  <si>
    <t>Березина Анастасия</t>
  </si>
  <si>
    <t>Волкова Алена</t>
  </si>
  <si>
    <t>Малашина Юлия</t>
  </si>
  <si>
    <t>Потапова Елизавета</t>
  </si>
  <si>
    <t>Беспалова Дарья</t>
  </si>
  <si>
    <t>Медведева Виктория</t>
  </si>
  <si>
    <t>Иванова Полина</t>
  </si>
  <si>
    <t>Краснова И.Н.</t>
  </si>
  <si>
    <t>Кочнева Анна</t>
  </si>
  <si>
    <t>Шавохина Ангелина</t>
  </si>
  <si>
    <t>Бегаева Анна</t>
  </si>
  <si>
    <t>Кузнецов А.М.</t>
  </si>
  <si>
    <t>Горбачева Дарья</t>
  </si>
  <si>
    <t>Гамидова Сабина</t>
  </si>
  <si>
    <t>Андреева Елена</t>
  </si>
  <si>
    <t>Носкова Марина</t>
  </si>
  <si>
    <t>Павлова Виктория</t>
  </si>
  <si>
    <t>Бацунина Екатерина</t>
  </si>
  <si>
    <t>Медведева Анастасия</t>
  </si>
  <si>
    <t>ПГУАС</t>
  </si>
  <si>
    <t>Новинская С.Г.,Акатьев В.В.</t>
  </si>
  <si>
    <t>Лобзова Анастасия</t>
  </si>
  <si>
    <t>ПГУ</t>
  </si>
  <si>
    <t>Новинская С.Г.,Жаворонкин В.Н.</t>
  </si>
  <si>
    <t>Емелина Наталья</t>
  </si>
  <si>
    <t>Новинская С.Г.</t>
  </si>
  <si>
    <t>Ефремова Анастасия</t>
  </si>
  <si>
    <t>Червинская Кира</t>
  </si>
  <si>
    <t>СШОР Заречный</t>
  </si>
  <si>
    <t>Жиженкова С.С.</t>
  </si>
  <si>
    <t>Валялкина Ксения</t>
  </si>
  <si>
    <t>Андреев В.В,,Кузнецов В.Б.</t>
  </si>
  <si>
    <t>Чернецова Ольга</t>
  </si>
  <si>
    <t>Аксенвы А.В.,Е.С.,Казуров М.А.</t>
  </si>
  <si>
    <t>Умарова Виктория</t>
  </si>
  <si>
    <t>ДЮСШ Бессоновка</t>
  </si>
  <si>
    <t>Аксенов А.В.</t>
  </si>
  <si>
    <t>Юрина Марина</t>
  </si>
  <si>
    <t>Аксеновы А.В.,Е.С.,Костина О.А.</t>
  </si>
  <si>
    <t>Трясучкина Дарья</t>
  </si>
  <si>
    <t>Бутузова Ева</t>
  </si>
  <si>
    <t>Аксеновы А.В,,Е.С.</t>
  </si>
  <si>
    <t>Швеенкова Ольга</t>
  </si>
  <si>
    <t>Жиженкова С.С.,Аксеновы А.В.,Е.С.</t>
  </si>
  <si>
    <t>Лазарчева Валерия</t>
  </si>
  <si>
    <t>Мокшанцева Елизавета</t>
  </si>
  <si>
    <t>УОР</t>
  </si>
  <si>
    <t>Аксеновы А.В.,Е.С.,Каташовы С.Н.,С.Д.</t>
  </si>
  <si>
    <t>Ермолаева Анастасия</t>
  </si>
  <si>
    <t>Винокуров А.Г.,Родионова А.И.</t>
  </si>
  <si>
    <t>Тюсенко Мария</t>
  </si>
  <si>
    <t>Невокшанов Б.В.,Дубоносова С.В.</t>
  </si>
  <si>
    <t>Мураева Мария</t>
  </si>
  <si>
    <t>Невокшанов Б.В.,Сопруненко В.П.,Акатьев В.В.</t>
  </si>
  <si>
    <t>Щербина Максим</t>
  </si>
  <si>
    <t>ЦДЮТ-1</t>
  </si>
  <si>
    <t>Каташовы С.Д.,С.Н.</t>
  </si>
  <si>
    <t>Яшина Ульяна</t>
  </si>
  <si>
    <t>Сатанова Айжана</t>
  </si>
  <si>
    <t>Петрова Влада</t>
  </si>
  <si>
    <t>ПГУ,СШОР Заречный</t>
  </si>
  <si>
    <t>Кораблев В.В.</t>
  </si>
  <si>
    <t>Сумбаева Варвара</t>
  </si>
  <si>
    <t>Юнушкина София</t>
  </si>
  <si>
    <t>Якомазова Анастасия</t>
  </si>
  <si>
    <t>Кулькова Анастасия</t>
  </si>
  <si>
    <t>Чекмарева Ева</t>
  </si>
  <si>
    <t>Семин С.В.</t>
  </si>
  <si>
    <t>Митрофанова Карина</t>
  </si>
  <si>
    <t>Улога М.В.</t>
  </si>
  <si>
    <t>Кузнецова Ксения</t>
  </si>
  <si>
    <t>Лелявин А.Ю</t>
  </si>
  <si>
    <t>Андреева Алина</t>
  </si>
  <si>
    <t>Егорова Евгения</t>
  </si>
  <si>
    <t>Цыплухина Надежда</t>
  </si>
  <si>
    <t>Кирдяпкина Валерия</t>
  </si>
  <si>
    <t>Каржавина Виктория</t>
  </si>
  <si>
    <t>Зотова Н.А.</t>
  </si>
  <si>
    <t>Сочинева Софья</t>
  </si>
  <si>
    <t>Аралина Ольга</t>
  </si>
  <si>
    <t>Министерство физической культуры и спорта Пензенской области</t>
  </si>
  <si>
    <t>Региональная общественная организация "Федерация легкой атлетики Пензенской области"</t>
  </si>
  <si>
    <t>1ю</t>
  </si>
  <si>
    <t>2ю</t>
  </si>
  <si>
    <t>3ю</t>
  </si>
  <si>
    <t>бр</t>
  </si>
  <si>
    <t>РЕЗУЛЬТАТЫ</t>
  </si>
  <si>
    <t>личного первенства XXXIX Фестиваля легкой атлетики  памяти Героя-Пограничника А.Е. Махалина</t>
  </si>
  <si>
    <t>г. Пенза</t>
  </si>
  <si>
    <t>манеж УОР</t>
  </si>
  <si>
    <t>14-15 декабря 2018 год</t>
  </si>
  <si>
    <t>ДЕВУШКИ 2004-2005г.р.</t>
  </si>
  <si>
    <t>Бег 60м</t>
  </si>
  <si>
    <t xml:space="preserve"> забеги</t>
  </si>
  <si>
    <t>14.12.18 - 11.25</t>
  </si>
  <si>
    <t>ручной хронометраж</t>
  </si>
  <si>
    <t>финальные забеги</t>
  </si>
  <si>
    <t>14.12.18 - 14.45</t>
  </si>
  <si>
    <t xml:space="preserve">начало </t>
  </si>
  <si>
    <t>14.12.18 - 11:25</t>
  </si>
  <si>
    <t>Место</t>
  </si>
  <si>
    <t>Нагр.№</t>
  </si>
  <si>
    <t>Забеги</t>
  </si>
  <si>
    <t>Финал</t>
  </si>
  <si>
    <t>Выполн. разряд</t>
  </si>
  <si>
    <t>Очки</t>
  </si>
  <si>
    <t>забеги</t>
  </si>
  <si>
    <t>финал</t>
  </si>
  <si>
    <t>луч</t>
  </si>
  <si>
    <t>Результат</t>
  </si>
  <si>
    <t>Лучший результат</t>
  </si>
  <si>
    <t>7,9</t>
  </si>
  <si>
    <t>8,0</t>
  </si>
  <si>
    <t>8,1</t>
  </si>
  <si>
    <t>8,2</t>
  </si>
  <si>
    <t>дискв.</t>
  </si>
  <si>
    <t>4</t>
  </si>
  <si>
    <t>5</t>
  </si>
  <si>
    <t>6</t>
  </si>
  <si>
    <t>7</t>
  </si>
  <si>
    <t>8</t>
  </si>
  <si>
    <t>н.я</t>
  </si>
  <si>
    <t>ДЕВУШКИ 2002-2003г.р.</t>
  </si>
  <si>
    <t>14.12.18 - 11.40</t>
  </si>
  <si>
    <t>начало</t>
  </si>
  <si>
    <t>14.12.18 - 11:40</t>
  </si>
  <si>
    <t>ЮНИОРКИ 2000-2001г.р.</t>
  </si>
  <si>
    <t>14.12.18 - 11.55</t>
  </si>
  <si>
    <t>14.12.18 - 11:55</t>
  </si>
  <si>
    <t>справка</t>
  </si>
  <si>
    <t>Кубок спонсора, ЖЕНЩИНЫ 1999г.р. и старше</t>
  </si>
  <si>
    <t>14.12.18 - 12.05</t>
  </si>
  <si>
    <t>14.12.18 - 12:05</t>
  </si>
  <si>
    <t>ПРОТОКОЛ</t>
  </si>
  <si>
    <t>личного первенства   XXXIX Фестиваля легкой атлетики  памяти Героя-Пограничника А.Е. Махалина</t>
  </si>
  <si>
    <t>14-15 декабря 2018г</t>
  </si>
  <si>
    <t>ФИНАЛ</t>
  </si>
  <si>
    <t>№ дор</t>
  </si>
  <si>
    <t>Ведомство</t>
  </si>
  <si>
    <t>Предв.
Рез-т</t>
  </si>
  <si>
    <t>ДЕВУШКИ
 2004-2005г.р.</t>
  </si>
  <si>
    <t>ДЕВУШКИ 
2002-2003г.р.</t>
  </si>
  <si>
    <t>ЮНИОРКИ
1999-2000г.р.</t>
  </si>
  <si>
    <t>Женщины КС</t>
  </si>
  <si>
    <t>7,5</t>
  </si>
  <si>
    <t>7,6</t>
  </si>
  <si>
    <t>7,4</t>
  </si>
  <si>
    <t>7,7</t>
  </si>
  <si>
    <t>7,3</t>
  </si>
  <si>
    <t>7,1</t>
  </si>
  <si>
    <t>7,8</t>
  </si>
  <si>
    <t>Рефери</t>
  </si>
  <si>
    <t>Ст.хронометрист</t>
  </si>
  <si>
    <t>Секретарь</t>
  </si>
  <si>
    <t>Бег 200м</t>
  </si>
  <si>
    <t>15.12.18 - 10.00</t>
  </si>
  <si>
    <t>15.12.18 - 13.15</t>
  </si>
  <si>
    <t>15.12.18-10:00</t>
  </si>
  <si>
    <t>15.12.18-10.35</t>
  </si>
  <si>
    <t>15.12.18 - 13.45</t>
  </si>
  <si>
    <t>дисквл.</t>
  </si>
  <si>
    <t>15.12.18 - 11.05</t>
  </si>
  <si>
    <t>15.12.18 - 14.25</t>
  </si>
  <si>
    <t>15.12.18 - 11.25</t>
  </si>
  <si>
    <t>15.12.18 - 14.40</t>
  </si>
  <si>
    <t>начало:</t>
  </si>
  <si>
    <t>Предв. Рез-т</t>
  </si>
  <si>
    <t>ДЕВУШКИ 
2004-2005г.р.</t>
  </si>
  <si>
    <t>Юниорки 
2000-2001г.р.</t>
  </si>
  <si>
    <t>Бег 400м</t>
  </si>
  <si>
    <t>14.12.18 - 10.25</t>
  </si>
  <si>
    <t>14.12.18 - 10:25</t>
  </si>
  <si>
    <t>мин</t>
  </si>
  <si>
    <t>сек</t>
  </si>
  <si>
    <t>58,2</t>
  </si>
  <si>
    <t>01,8</t>
  </si>
  <si>
    <t>01,9</t>
  </si>
  <si>
    <t>02,7</t>
  </si>
  <si>
    <t>02,8</t>
  </si>
  <si>
    <t>04,1</t>
  </si>
  <si>
    <t>04,2</t>
  </si>
  <si>
    <t>04,6</t>
  </si>
  <si>
    <t>05,0</t>
  </si>
  <si>
    <t>07,1</t>
  </si>
  <si>
    <t>07,3</t>
  </si>
  <si>
    <t>07,6</t>
  </si>
  <si>
    <t>07,7</t>
  </si>
  <si>
    <t>08,2</t>
  </si>
  <si>
    <t>09.1</t>
  </si>
  <si>
    <t>09,1</t>
  </si>
  <si>
    <t>09,8</t>
  </si>
  <si>
    <t>10,6</t>
  </si>
  <si>
    <t>10,8</t>
  </si>
  <si>
    <t>11,6</t>
  </si>
  <si>
    <t>11,9</t>
  </si>
  <si>
    <t>12,4</t>
  </si>
  <si>
    <t>14.12.18 - 15.15</t>
  </si>
  <si>
    <t>14.12.18-15:15</t>
  </si>
  <si>
    <t>58,7</t>
  </si>
  <si>
    <t>01,6</t>
  </si>
  <si>
    <t>03,1</t>
  </si>
  <si>
    <t>03,8</t>
  </si>
  <si>
    <t>04,0</t>
  </si>
  <si>
    <t>04,8</t>
  </si>
  <si>
    <t>04,9</t>
  </si>
  <si>
    <t>05,4</t>
  </si>
  <si>
    <t>06,5</t>
  </si>
  <si>
    <t>09,4</t>
  </si>
  <si>
    <t>09,7</t>
  </si>
  <si>
    <t>10,5</t>
  </si>
  <si>
    <t>12,2</t>
  </si>
  <si>
    <t>13,5</t>
  </si>
  <si>
    <t>14,6</t>
  </si>
  <si>
    <t>22,3</t>
  </si>
  <si>
    <t>предварительные забеги</t>
  </si>
  <si>
    <t>14.12.18-15:35</t>
  </si>
  <si>
    <t>58,3</t>
  </si>
  <si>
    <t>58,4</t>
  </si>
  <si>
    <t>00,4</t>
  </si>
  <si>
    <t>01,3</t>
  </si>
  <si>
    <t>02,9</t>
  </si>
  <si>
    <t>03,7</t>
  </si>
  <si>
    <t>04,4</t>
  </si>
  <si>
    <t>06,0</t>
  </si>
  <si>
    <t>08,5</t>
  </si>
  <si>
    <t>08,6</t>
  </si>
  <si>
    <t>15,5</t>
  </si>
  <si>
    <t>14.12.18 - 15.50</t>
  </si>
  <si>
    <t>14.12.18-15:50</t>
  </si>
  <si>
    <t>56,8</t>
  </si>
  <si>
    <t>59,6</t>
  </si>
  <si>
    <t>59,7</t>
  </si>
  <si>
    <t>59,9</t>
  </si>
  <si>
    <t>00,3</t>
  </si>
  <si>
    <t>01,0</t>
  </si>
  <si>
    <t>01,1</t>
  </si>
  <si>
    <t>01,4</t>
  </si>
  <si>
    <t>03,9</t>
  </si>
  <si>
    <t>04,7</t>
  </si>
  <si>
    <t>08,8</t>
  </si>
  <si>
    <t>Бег 800м</t>
  </si>
  <si>
    <t>15.12.18 - 13.20</t>
  </si>
  <si>
    <r>
      <t xml:space="preserve">финал
</t>
    </r>
    <r>
      <rPr>
        <b/>
        <sz val="12"/>
        <rFont val="Times New Roman"/>
        <family val="1"/>
      </rPr>
      <t>мин</t>
    </r>
  </si>
  <si>
    <r>
      <t xml:space="preserve">финал
</t>
    </r>
    <r>
      <rPr>
        <b/>
        <sz val="12"/>
        <rFont val="Times New Roman"/>
        <family val="1"/>
      </rPr>
      <t>сек</t>
    </r>
  </si>
  <si>
    <t>финал
сумма</t>
  </si>
  <si>
    <t>26,3</t>
  </si>
  <si>
    <t>28,5</t>
  </si>
  <si>
    <t>35,2</t>
  </si>
  <si>
    <t>36,1</t>
  </si>
  <si>
    <t>39,1</t>
  </si>
  <si>
    <t>41,2</t>
  </si>
  <si>
    <t>42,3</t>
  </si>
  <si>
    <t>42,4</t>
  </si>
  <si>
    <t>49,5</t>
  </si>
  <si>
    <t>04,3</t>
  </si>
  <si>
    <t>20,4</t>
  </si>
  <si>
    <t>23,4</t>
  </si>
  <si>
    <t>26,4</t>
  </si>
  <si>
    <t>27,6</t>
  </si>
  <si>
    <t>28,7</t>
  </si>
  <si>
    <t>30,4</t>
  </si>
  <si>
    <t>38,4</t>
  </si>
  <si>
    <t>41,0</t>
  </si>
  <si>
    <t>46,3</t>
  </si>
  <si>
    <t>47,8</t>
  </si>
  <si>
    <t>15.12.18 - 14.20</t>
  </si>
  <si>
    <t>17,5</t>
  </si>
  <si>
    <t>20,8</t>
  </si>
  <si>
    <t>23,1</t>
  </si>
  <si>
    <t>24,1</t>
  </si>
  <si>
    <t>25,6</t>
  </si>
  <si>
    <t>30,1</t>
  </si>
  <si>
    <t>33,4</t>
  </si>
  <si>
    <t>34,6</t>
  </si>
  <si>
    <t>37,0</t>
  </si>
  <si>
    <t>41,5</t>
  </si>
  <si>
    <t>15.12.18 - 14.50</t>
  </si>
  <si>
    <t>15.12.18-14:50</t>
  </si>
  <si>
    <t>09,6</t>
  </si>
  <si>
    <t>12,0</t>
  </si>
  <si>
    <t>17,8</t>
  </si>
  <si>
    <t>21,1</t>
  </si>
  <si>
    <t>23,2</t>
  </si>
  <si>
    <t>26,0</t>
  </si>
  <si>
    <t>26,2</t>
  </si>
  <si>
    <t>27,9</t>
  </si>
  <si>
    <t>39,6</t>
  </si>
  <si>
    <t>40,2</t>
  </si>
  <si>
    <t>сошла</t>
  </si>
  <si>
    <t>RМС</t>
  </si>
  <si>
    <t>Бег 1500м</t>
  </si>
  <si>
    <t>14.12.18 - 17.05</t>
  </si>
  <si>
    <t>07,0</t>
  </si>
  <si>
    <t>28,4</t>
  </si>
  <si>
    <t>33,9</t>
  </si>
  <si>
    <t>36,3</t>
  </si>
  <si>
    <t>53,4</t>
  </si>
  <si>
    <t>03,4</t>
  </si>
  <si>
    <t>14.12.18 - 17.13</t>
  </si>
  <si>
    <t>55,8</t>
  </si>
  <si>
    <t>05,2</t>
  </si>
  <si>
    <t>06,8</t>
  </si>
  <si>
    <t>26,9</t>
  </si>
  <si>
    <t>31,9</t>
  </si>
  <si>
    <t>57,0</t>
  </si>
  <si>
    <t>13,1</t>
  </si>
  <si>
    <t>Юниорки 2000-01г.р.</t>
  </si>
  <si>
    <t>14.12.18 - 17.20</t>
  </si>
  <si>
    <t>59,3</t>
  </si>
  <si>
    <t>21,3</t>
  </si>
  <si>
    <t>42,7</t>
  </si>
  <si>
    <t>51,3</t>
  </si>
  <si>
    <t>01,5</t>
  </si>
  <si>
    <t>Женщины КС 1999г.р. и старше</t>
  </si>
  <si>
    <t>50,2</t>
  </si>
  <si>
    <t>06,1</t>
  </si>
  <si>
    <t>14,0</t>
  </si>
  <si>
    <t>29,8</t>
  </si>
  <si>
    <t>29,9</t>
  </si>
  <si>
    <t>04-05</t>
  </si>
  <si>
    <t>00-03</t>
  </si>
  <si>
    <t>99 и ст</t>
  </si>
  <si>
    <t>Бег 60м с/б</t>
  </si>
  <si>
    <t>10:10</t>
  </si>
  <si>
    <t>Юниорки 2001-01г.р.</t>
  </si>
  <si>
    <t xml:space="preserve">ДЕВУШКИ 2002-2003г.р. </t>
  </si>
  <si>
    <t xml:space="preserve">Девушки 2004-2005г.р. </t>
  </si>
  <si>
    <t>14-15 декабря 2017г</t>
  </si>
  <si>
    <t>14.12.18-11:20</t>
  </si>
  <si>
    <t>ДЕВУШКИ
 2002-2003г.р.</t>
  </si>
  <si>
    <t>МСМК</t>
  </si>
  <si>
    <t>Прыжок в высоту</t>
  </si>
  <si>
    <t>начало:  15.12.18-12:00</t>
  </si>
  <si>
    <t>Нач.
выс</t>
  </si>
  <si>
    <t>Высоты</t>
  </si>
  <si>
    <t>А</t>
  </si>
  <si>
    <t>Б</t>
  </si>
  <si>
    <t>Рез-т</t>
  </si>
  <si>
    <t>Примеч.</t>
  </si>
  <si>
    <t>ПРИЛОЖЕНИЕ</t>
  </si>
  <si>
    <t>145          150       155</t>
  </si>
  <si>
    <t>160       165        170       175</t>
  </si>
  <si>
    <t xml:space="preserve">    0             0             0</t>
  </si>
  <si>
    <t xml:space="preserve">   0          0        ХХ0      ХХХ</t>
  </si>
  <si>
    <t xml:space="preserve">                   0             0</t>
  </si>
  <si>
    <t xml:space="preserve">   0          0       ХХХ</t>
  </si>
  <si>
    <t xml:space="preserve">   0       ХХХ</t>
  </si>
  <si>
    <t xml:space="preserve">    0             0             0  </t>
  </si>
  <si>
    <t>ХХ0    ХХХ</t>
  </si>
  <si>
    <t xml:space="preserve">   0              0          ХХХ</t>
  </si>
  <si>
    <t xml:space="preserve">   0           ХХ0       ХХХ</t>
  </si>
  <si>
    <t>ХХ0       ХХХ</t>
  </si>
  <si>
    <t>14-15 декабря 2018г.</t>
  </si>
  <si>
    <t>Прыжок в длину</t>
  </si>
  <si>
    <t>начало: 14.12.18 - 15:45</t>
  </si>
  <si>
    <t>Квал</t>
  </si>
  <si>
    <t>Результат попыток</t>
  </si>
  <si>
    <t>593                 601</t>
  </si>
  <si>
    <t xml:space="preserve">х                 -                  -         </t>
  </si>
  <si>
    <t>х</t>
  </si>
  <si>
    <t>536                 530</t>
  </si>
  <si>
    <t>х            525                508</t>
  </si>
  <si>
    <t>510                 493</t>
  </si>
  <si>
    <t>524          506              490</t>
  </si>
  <si>
    <t>491               486</t>
  </si>
  <si>
    <t>484           473              515</t>
  </si>
  <si>
    <t>512       х</t>
  </si>
  <si>
    <t>х                х               495</t>
  </si>
  <si>
    <t xml:space="preserve">493      500     </t>
  </si>
  <si>
    <t>472             х                х</t>
  </si>
  <si>
    <t>475      х</t>
  </si>
  <si>
    <t>х                 х               х</t>
  </si>
  <si>
    <t>441      433</t>
  </si>
  <si>
    <t>420              -               -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</si>
</sst>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р_._-;\-* #,##0_р_._-;_-* &quot;-&quot;_р_._-;_-@_-"/>
    <numFmt numFmtId="180" formatCode="[$-419]General"/>
    <numFmt numFmtId="181" formatCode="0.0"/>
    <numFmt numFmtId="182" formatCode="dd/mm/yy;@"/>
  </numFmts>
  <fonts count="59">
    <font>
      <sz val="10"/>
      <name val="Arial Cyr"/>
      <family val="2"/>
    </font>
    <font>
      <sz val="10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4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176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5" borderId="0" applyNumberFormat="0" applyBorder="0" applyAlignment="0" applyProtection="0"/>
    <xf numFmtId="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40" fillId="0" borderId="1" applyNumberFormat="0" applyFill="0" applyAlignment="0" applyProtection="0"/>
    <xf numFmtId="0" fontId="41" fillId="7" borderId="2" applyNumberFormat="0" applyAlignment="0" applyProtection="0"/>
    <xf numFmtId="0" fontId="42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8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10" borderId="7" applyNumberFormat="0" applyAlignment="0" applyProtection="0"/>
    <xf numFmtId="0" fontId="51" fillId="11" borderId="8" applyNumberFormat="0" applyAlignment="0" applyProtection="0"/>
    <xf numFmtId="0" fontId="52" fillId="7" borderId="7" applyNumberFormat="0" applyAlignment="0" applyProtection="0"/>
    <xf numFmtId="0" fontId="53" fillId="0" borderId="9" applyNumberFormat="0" applyFill="0" applyAlignment="0" applyProtection="0"/>
    <xf numFmtId="0" fontId="54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5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38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38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180" fontId="33" fillId="0" borderId="0">
      <alignment/>
      <protection/>
    </xf>
  </cellStyleXfs>
  <cellXfs count="46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top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left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49" fontId="7" fillId="0" borderId="0" xfId="0" applyNumberFormat="1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 wrapText="1"/>
      <protection hidden="1"/>
    </xf>
    <xf numFmtId="0" fontId="3" fillId="0" borderId="0" xfId="0" applyFont="1" applyFill="1" applyAlignment="1" applyProtection="1">
      <alignment horizontal="left"/>
      <protection hidden="1"/>
    </xf>
    <xf numFmtId="49" fontId="3" fillId="0" borderId="0" xfId="0" applyNumberFormat="1" applyFont="1" applyFill="1" applyAlignment="1" applyProtection="1">
      <alignment horizontal="left" wrapText="1"/>
      <protection hidden="1"/>
    </xf>
    <xf numFmtId="1" fontId="3" fillId="0" borderId="0" xfId="0" applyNumberFormat="1" applyFont="1" applyFill="1" applyAlignment="1" applyProtection="1">
      <alignment horizontal="center" wrapText="1"/>
      <protection hidden="1"/>
    </xf>
    <xf numFmtId="0" fontId="3" fillId="0" borderId="0" xfId="0" applyFont="1" applyFill="1" applyAlignment="1" applyProtection="1">
      <alignment horizontal="center" wrapText="1"/>
      <protection hidden="1"/>
    </xf>
    <xf numFmtId="0" fontId="3" fillId="0" borderId="0" xfId="0" applyFont="1" applyFill="1" applyAlignment="1" applyProtection="1">
      <alignment wrapText="1"/>
      <protection hidden="1"/>
    </xf>
    <xf numFmtId="0" fontId="8" fillId="0" borderId="0" xfId="0" applyFont="1" applyFill="1" applyAlignment="1" applyProtection="1">
      <alignment wrapText="1"/>
      <protection hidden="1"/>
    </xf>
    <xf numFmtId="2" fontId="7" fillId="0" borderId="0" xfId="0" applyNumberFormat="1" applyFont="1" applyFill="1" applyAlignment="1" applyProtection="1">
      <alignment wrapText="1"/>
      <protection hidden="1"/>
    </xf>
    <xf numFmtId="0" fontId="9" fillId="33" borderId="10" xfId="0" applyFont="1" applyFill="1" applyBorder="1" applyAlignment="1" applyProtection="1">
      <alignment horizontal="center" vertical="center" wrapText="1"/>
      <protection hidden="1"/>
    </xf>
    <xf numFmtId="1" fontId="9" fillId="33" borderId="10" xfId="0" applyNumberFormat="1" applyFont="1" applyFill="1" applyBorder="1" applyAlignment="1" applyProtection="1">
      <alignment horizontal="center" vertical="center" wrapText="1"/>
      <protection hidden="1"/>
    </xf>
    <xf numFmtId="2" fontId="9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left" vertical="top" wrapText="1"/>
      <protection hidden="1"/>
    </xf>
    <xf numFmtId="1" fontId="2" fillId="0" borderId="0" xfId="0" applyNumberFormat="1" applyFont="1" applyFill="1" applyBorder="1" applyAlignment="1" applyProtection="1">
      <alignment horizontal="center" vertical="top" wrapText="1"/>
      <protection hidden="1"/>
    </xf>
    <xf numFmtId="2" fontId="2" fillId="0" borderId="0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0" fillId="0" borderId="0" xfId="0" applyBorder="1" applyAlignment="1">
      <alignment horizontal="right"/>
    </xf>
    <xf numFmtId="0" fontId="3" fillId="0" borderId="0" xfId="0" applyFont="1" applyFill="1" applyAlignment="1" applyProtection="1">
      <alignment/>
      <protection hidden="1"/>
    </xf>
    <xf numFmtId="0" fontId="7" fillId="0" borderId="11" xfId="0" applyFont="1" applyFill="1" applyBorder="1" applyAlignment="1">
      <alignment horizontal="center"/>
    </xf>
    <xf numFmtId="1" fontId="9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top"/>
      <protection hidden="1"/>
    </xf>
    <xf numFmtId="0" fontId="2" fillId="0" borderId="0" xfId="0" applyNumberFormat="1" applyFont="1" applyFill="1" applyBorder="1" applyAlignment="1" applyProtection="1">
      <alignment horizontal="left" vertical="top" wrapText="1"/>
      <protection hidden="1"/>
    </xf>
    <xf numFmtId="0" fontId="2" fillId="33" borderId="0" xfId="0" applyNumberFormat="1" applyFont="1" applyFill="1" applyBorder="1" applyAlignment="1" applyProtection="1">
      <alignment horizontal="left" vertical="top" wrapText="1"/>
      <protection hidden="1"/>
    </xf>
    <xf numFmtId="0" fontId="2" fillId="33" borderId="0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vertical="top"/>
    </xf>
    <xf numFmtId="0" fontId="4" fillId="0" borderId="10" xfId="0" applyFont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textRotation="90" wrapText="1"/>
    </xf>
    <xf numFmtId="2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top" textRotation="90" wrapText="1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top"/>
    </xf>
    <xf numFmtId="181" fontId="5" fillId="35" borderId="0" xfId="0" applyNumberFormat="1" applyFont="1" applyFill="1" applyAlignment="1">
      <alignment horizontal="center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8" fillId="33" borderId="1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58" fontId="3" fillId="0" borderId="0" xfId="0" applyNumberFormat="1" applyFont="1" applyFill="1" applyAlignment="1" applyProtection="1">
      <alignment/>
      <protection hidden="1"/>
    </xf>
    <xf numFmtId="181" fontId="9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0" fillId="33" borderId="10" xfId="0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81" fontId="5" fillId="0" borderId="0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1" fontId="5" fillId="0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textRotation="90" wrapText="1"/>
    </xf>
    <xf numFmtId="2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textRotation="90" wrapText="1"/>
    </xf>
    <xf numFmtId="0" fontId="12" fillId="33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Alignment="1">
      <alignment horizontal="center" wrapText="1"/>
    </xf>
    <xf numFmtId="2" fontId="5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 applyProtection="1">
      <alignment horizontal="left"/>
      <protection hidden="1"/>
    </xf>
    <xf numFmtId="1" fontId="3" fillId="0" borderId="0" xfId="0" applyNumberFormat="1" applyFont="1" applyFill="1" applyAlignment="1" applyProtection="1">
      <alignment/>
      <protection hidden="1"/>
    </xf>
    <xf numFmtId="0" fontId="9" fillId="0" borderId="0" xfId="0" applyFont="1" applyFill="1" applyAlignment="1" applyProtection="1">
      <alignment wrapText="1"/>
      <protection hidden="1"/>
    </xf>
    <xf numFmtId="0" fontId="9" fillId="0" borderId="0" xfId="0" applyFont="1" applyFill="1" applyAlignment="1" applyProtection="1">
      <alignment horizontal="center" wrapText="1"/>
      <protection hidden="1"/>
    </xf>
    <xf numFmtId="0" fontId="9" fillId="36" borderId="10" xfId="0" applyFont="1" applyFill="1" applyBorder="1" applyAlignment="1" applyProtection="1">
      <alignment horizontal="center" vertical="center" wrapText="1"/>
      <protection hidden="1"/>
    </xf>
    <xf numFmtId="1" fontId="9" fillId="36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36" borderId="10" xfId="0" applyFont="1" applyFill="1" applyBorder="1" applyAlignment="1" applyProtection="1">
      <alignment horizontal="center" vertical="center" wrapText="1"/>
      <protection hidden="1"/>
    </xf>
    <xf numFmtId="0" fontId="13" fillId="0" borderId="10" xfId="0" applyFont="1" applyFill="1" applyBorder="1" applyAlignment="1" applyProtection="1">
      <alignment horizontal="center" vertical="top"/>
      <protection hidden="1"/>
    </xf>
    <xf numFmtId="0" fontId="14" fillId="0" borderId="10" xfId="0" applyFont="1" applyFill="1" applyBorder="1" applyAlignment="1" applyProtection="1">
      <alignment horizontal="center" vertical="top" wrapText="1"/>
      <protection hidden="1"/>
    </xf>
    <xf numFmtId="1" fontId="13" fillId="0" borderId="10" xfId="0" applyNumberFormat="1" applyFont="1" applyFill="1" applyBorder="1" applyAlignment="1" applyProtection="1">
      <alignment horizontal="center" vertical="top" wrapText="1"/>
      <protection hidden="1"/>
    </xf>
    <xf numFmtId="0" fontId="13" fillId="0" borderId="10" xfId="0" applyFont="1" applyFill="1" applyBorder="1" applyAlignment="1" applyProtection="1">
      <alignment horizontal="center" vertical="top" wrapText="1"/>
      <protection hidden="1"/>
    </xf>
    <xf numFmtId="0" fontId="13" fillId="0" borderId="10" xfId="0" applyFont="1" applyFill="1" applyBorder="1" applyAlignment="1" applyProtection="1">
      <alignment horizontal="left" vertical="top" wrapText="1"/>
      <protection hidden="1"/>
    </xf>
    <xf numFmtId="0" fontId="4" fillId="0" borderId="10" xfId="0" applyFont="1" applyFill="1" applyBorder="1" applyAlignment="1" applyProtection="1">
      <alignment horizontal="center" vertical="top" wrapText="1"/>
      <protection hidden="1"/>
    </xf>
    <xf numFmtId="0" fontId="6" fillId="0" borderId="10" xfId="0" applyFont="1" applyFill="1" applyBorder="1" applyAlignment="1" applyProtection="1">
      <alignment horizontal="left" vertical="top" wrapText="1"/>
      <protection hidden="1"/>
    </xf>
    <xf numFmtId="0" fontId="13" fillId="0" borderId="0" xfId="0" applyFont="1" applyFill="1" applyBorder="1" applyAlignment="1" applyProtection="1">
      <alignment horizontal="center" vertical="top"/>
      <protection hidden="1"/>
    </xf>
    <xf numFmtId="0" fontId="13" fillId="0" borderId="0" xfId="0" applyFont="1" applyFill="1" applyBorder="1" applyAlignment="1" applyProtection="1">
      <alignment horizontal="left" vertical="top" wrapText="1"/>
      <protection hidden="1"/>
    </xf>
    <xf numFmtId="1" fontId="13" fillId="0" borderId="0" xfId="0" applyNumberFormat="1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left" vertical="top" wrapText="1"/>
      <protection hidden="1"/>
    </xf>
    <xf numFmtId="0" fontId="2" fillId="0" borderId="11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14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181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/>
      <protection hidden="1"/>
    </xf>
    <xf numFmtId="0" fontId="14" fillId="0" borderId="11" xfId="0" applyFont="1" applyFill="1" applyBorder="1" applyAlignment="1" applyProtection="1">
      <alignment horizontal="center" wrapText="1"/>
      <protection hidden="1"/>
    </xf>
    <xf numFmtId="49" fontId="14" fillId="0" borderId="11" xfId="0" applyNumberFormat="1" applyFont="1" applyFill="1" applyBorder="1" applyAlignment="1" applyProtection="1">
      <alignment horizontal="left"/>
      <protection hidden="1"/>
    </xf>
    <xf numFmtId="181" fontId="9" fillId="36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181" fontId="13" fillId="0" borderId="10" xfId="0" applyNumberFormat="1" applyFont="1" applyFill="1" applyBorder="1" applyAlignment="1" applyProtection="1">
      <alignment horizontal="center" vertical="top" wrapText="1"/>
      <protection hidden="1"/>
    </xf>
    <xf numFmtId="0" fontId="5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 applyProtection="1">
      <alignment horizontal="center" vertical="top"/>
      <protection hidden="1"/>
    </xf>
    <xf numFmtId="0" fontId="13" fillId="0" borderId="10" xfId="0" applyNumberFormat="1" applyFont="1" applyFill="1" applyBorder="1" applyAlignment="1" applyProtection="1">
      <alignment horizontal="left" vertical="top"/>
      <protection hidden="1"/>
    </xf>
    <xf numFmtId="2" fontId="3" fillId="0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 applyProtection="1">
      <alignment horizontal="left" vertical="center"/>
      <protection hidden="1"/>
    </xf>
    <xf numFmtId="181" fontId="13" fillId="0" borderId="0" xfId="0" applyNumberFormat="1" applyFont="1" applyFill="1" applyBorder="1" applyAlignment="1" applyProtection="1">
      <alignment horizontal="center" vertical="top" wrapText="1"/>
      <protection hidden="1"/>
    </xf>
    <xf numFmtId="2" fontId="5" fillId="0" borderId="0" xfId="0" applyNumberFormat="1" applyFont="1" applyFill="1" applyBorder="1" applyAlignment="1">
      <alignment horizontal="center"/>
    </xf>
    <xf numFmtId="181" fontId="5" fillId="37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1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181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Alignment="1" applyProtection="1">
      <alignment horizontal="right"/>
      <protection hidden="1"/>
    </xf>
    <xf numFmtId="181" fontId="3" fillId="0" borderId="0" xfId="0" applyNumberFormat="1" applyFont="1" applyFill="1" applyAlignment="1" applyProtection="1">
      <alignment/>
      <protection hidden="1"/>
    </xf>
    <xf numFmtId="0" fontId="3" fillId="0" borderId="11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right"/>
      <protection hidden="1"/>
    </xf>
    <xf numFmtId="181" fontId="3" fillId="0" borderId="0" xfId="0" applyNumberFormat="1" applyFont="1" applyFill="1" applyBorder="1" applyAlignment="1" applyProtection="1">
      <alignment horizontal="right" wrapText="1"/>
      <protection hidden="1"/>
    </xf>
    <xf numFmtId="181" fontId="9" fillId="36" borderId="10" xfId="0" applyNumberFormat="1" applyFont="1" applyFill="1" applyBorder="1" applyAlignment="1" applyProtection="1">
      <alignment horizontal="center" vertical="center"/>
      <protection hidden="1"/>
    </xf>
    <xf numFmtId="0" fontId="10" fillId="36" borderId="10" xfId="0" applyFont="1" applyFill="1" applyBorder="1" applyAlignment="1" applyProtection="1">
      <alignment horizontal="center" vertical="center" wrapText="1"/>
      <protection hidden="1"/>
    </xf>
    <xf numFmtId="0" fontId="3" fillId="36" borderId="10" xfId="0" applyFont="1" applyFill="1" applyBorder="1" applyAlignment="1" applyProtection="1">
      <alignment horizontal="center" vertical="center" wrapText="1"/>
      <protection hidden="1"/>
    </xf>
    <xf numFmtId="181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NumberFormat="1" applyFont="1" applyFill="1" applyBorder="1" applyAlignment="1" applyProtection="1">
      <alignment horizontal="center" vertical="top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181" fontId="13" fillId="38" borderId="0" xfId="0" applyNumberFormat="1" applyFont="1" applyFill="1" applyBorder="1" applyAlignment="1" applyProtection="1">
      <alignment horizontal="left" vertical="top"/>
      <protection hidden="1"/>
    </xf>
    <xf numFmtId="181" fontId="13" fillId="37" borderId="0" xfId="0" applyNumberFormat="1" applyFont="1" applyFill="1" applyBorder="1" applyAlignment="1" applyProtection="1">
      <alignment horizontal="left" vertical="top"/>
      <protection hidden="1"/>
    </xf>
    <xf numFmtId="0" fontId="5" fillId="0" borderId="0" xfId="0" applyNumberFormat="1" applyFont="1" applyFill="1" applyBorder="1" applyAlignment="1" applyProtection="1">
      <alignment horizontal="left" vertical="top" wrapText="1"/>
      <protection hidden="1"/>
    </xf>
    <xf numFmtId="181" fontId="5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81" fontId="2" fillId="0" borderId="10" xfId="0" applyNumberFormat="1" applyFont="1" applyFill="1" applyBorder="1" applyAlignment="1">
      <alignment horizontal="center"/>
    </xf>
    <xf numFmtId="0" fontId="9" fillId="0" borderId="12" xfId="0" applyFont="1" applyFill="1" applyBorder="1" applyAlignment="1" applyProtection="1">
      <alignment horizontal="center" vertical="center"/>
      <protection hidden="1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vertical="center"/>
      <protection hidden="1"/>
    </xf>
    <xf numFmtId="0" fontId="5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>
      <alignment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13" fillId="0" borderId="0" xfId="0" applyNumberFormat="1" applyFont="1" applyFill="1" applyBorder="1" applyAlignment="1" applyProtection="1">
      <alignment horizontal="left" vertical="top"/>
      <protection hidden="1"/>
    </xf>
    <xf numFmtId="0" fontId="13" fillId="0" borderId="0" xfId="0" applyNumberFormat="1" applyFont="1" applyFill="1" applyBorder="1" applyAlignment="1" applyProtection="1">
      <alignment vertical="top"/>
      <protection hidden="1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49" fontId="5" fillId="37" borderId="0" xfId="0" applyNumberFormat="1" applyFont="1" applyFill="1" applyAlignment="1">
      <alignment horizontal="center"/>
    </xf>
    <xf numFmtId="0" fontId="14" fillId="0" borderId="11" xfId="0" applyFont="1" applyBorder="1" applyAlignment="1">
      <alignment horizontal="right"/>
    </xf>
    <xf numFmtId="181" fontId="9" fillId="33" borderId="10" xfId="0" applyNumberFormat="1" applyFont="1" applyFill="1" applyBorder="1" applyAlignment="1" applyProtection="1">
      <alignment horizontal="center" vertical="center"/>
      <protection hidden="1"/>
    </xf>
    <xf numFmtId="0" fontId="13" fillId="0" borderId="15" xfId="0" applyFont="1" applyFill="1" applyBorder="1" applyAlignment="1" applyProtection="1">
      <alignment horizontal="center" vertical="top" wrapText="1"/>
      <protection hidden="1"/>
    </xf>
    <xf numFmtId="0" fontId="13" fillId="0" borderId="15" xfId="0" applyFont="1" applyFill="1" applyBorder="1" applyAlignment="1" applyProtection="1">
      <alignment horizontal="center" vertical="top"/>
      <protection hidden="1"/>
    </xf>
    <xf numFmtId="0" fontId="13" fillId="0" borderId="15" xfId="0" applyFont="1" applyFill="1" applyBorder="1" applyAlignment="1" applyProtection="1">
      <alignment horizontal="left" vertical="top" wrapText="1"/>
      <protection hidden="1"/>
    </xf>
    <xf numFmtId="1" fontId="13" fillId="0" borderId="15" xfId="0" applyNumberFormat="1" applyFont="1" applyFill="1" applyBorder="1" applyAlignment="1" applyProtection="1">
      <alignment horizontal="center" vertical="top" wrapText="1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181" fontId="13" fillId="0" borderId="15" xfId="0" applyNumberFormat="1" applyFont="1" applyFill="1" applyBorder="1" applyAlignment="1" applyProtection="1">
      <alignment horizontal="center" vertical="top" wrapText="1"/>
      <protection hidden="1"/>
    </xf>
    <xf numFmtId="0" fontId="14" fillId="0" borderId="11" xfId="0" applyFont="1" applyFill="1" applyBorder="1" applyAlignment="1" applyProtection="1">
      <alignment horizontal="left"/>
      <protection hidden="1"/>
    </xf>
    <xf numFmtId="49" fontId="9" fillId="33" borderId="10" xfId="0" applyNumberFormat="1" applyFont="1" applyFill="1" applyBorder="1" applyAlignment="1" applyProtection="1">
      <alignment horizontal="center" vertical="center" wrapText="1"/>
      <protection hidden="1"/>
    </xf>
    <xf numFmtId="181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 applyProtection="1">
      <alignment horizontal="center" vertical="center" wrapText="1"/>
      <protection hidden="1"/>
    </xf>
    <xf numFmtId="49" fontId="13" fillId="37" borderId="0" xfId="0" applyNumberFormat="1" applyFont="1" applyFill="1" applyBorder="1" applyAlignment="1" applyProtection="1">
      <alignment horizontal="left" vertical="top"/>
      <protection hidden="1"/>
    </xf>
    <xf numFmtId="181" fontId="5" fillId="37" borderId="0" xfId="0" applyNumberFormat="1" applyFont="1" applyFill="1" applyBorder="1" applyAlignment="1" applyProtection="1">
      <alignment horizontal="left" vertical="top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3" fillId="0" borderId="15" xfId="0" applyNumberFormat="1" applyFont="1" applyFill="1" applyBorder="1" applyAlignment="1" applyProtection="1">
      <alignment horizontal="center" vertical="top"/>
      <protection hidden="1"/>
    </xf>
    <xf numFmtId="0" fontId="6" fillId="0" borderId="15" xfId="0" applyFont="1" applyFill="1" applyBorder="1" applyAlignment="1" applyProtection="1">
      <alignment horizontal="center" vertical="top" wrapText="1"/>
      <protection hidden="1"/>
    </xf>
    <xf numFmtId="49" fontId="13" fillId="37" borderId="15" xfId="0" applyNumberFormat="1" applyFont="1" applyFill="1" applyBorder="1" applyAlignment="1" applyProtection="1">
      <alignment horizontal="left" vertical="top"/>
      <protection hidden="1"/>
    </xf>
    <xf numFmtId="181" fontId="5" fillId="37" borderId="15" xfId="0" applyNumberFormat="1" applyFont="1" applyFill="1" applyBorder="1" applyAlignment="1" applyProtection="1">
      <alignment horizontal="left" vertical="top"/>
      <protection hidden="1"/>
    </xf>
    <xf numFmtId="0" fontId="5" fillId="0" borderId="15" xfId="0" applyNumberFormat="1" applyFont="1" applyFill="1" applyBorder="1" applyAlignment="1" applyProtection="1">
      <alignment horizontal="left" vertical="top" wrapText="1"/>
      <protection hidden="1"/>
    </xf>
    <xf numFmtId="0" fontId="5" fillId="0" borderId="15" xfId="0" applyFont="1" applyFill="1" applyBorder="1" applyAlignment="1">
      <alignment horizontal="center"/>
    </xf>
    <xf numFmtId="0" fontId="13" fillId="0" borderId="10" xfId="0" applyNumberFormat="1" applyFont="1" applyFill="1" applyBorder="1" applyAlignment="1" applyProtection="1">
      <alignment horizontal="center" vertical="top"/>
      <protection hidden="1"/>
    </xf>
    <xf numFmtId="0" fontId="6" fillId="0" borderId="10" xfId="0" applyFont="1" applyFill="1" applyBorder="1" applyAlignment="1" applyProtection="1">
      <alignment horizontal="center" vertical="top" wrapText="1"/>
      <protection hidden="1"/>
    </xf>
    <xf numFmtId="49" fontId="13" fillId="37" borderId="10" xfId="0" applyNumberFormat="1" applyFont="1" applyFill="1" applyBorder="1" applyAlignment="1" applyProtection="1">
      <alignment horizontal="left" vertical="top"/>
      <protection hidden="1"/>
    </xf>
    <xf numFmtId="181" fontId="5" fillId="37" borderId="10" xfId="0" applyNumberFormat="1" applyFont="1" applyFill="1" applyBorder="1" applyAlignment="1" applyProtection="1">
      <alignment horizontal="left" vertical="top"/>
      <protection hidden="1"/>
    </xf>
    <xf numFmtId="0" fontId="5" fillId="0" borderId="10" xfId="0" applyNumberFormat="1" applyFont="1" applyFill="1" applyBorder="1" applyAlignment="1" applyProtection="1">
      <alignment horizontal="left" vertical="top" wrapText="1"/>
      <protection hidden="1"/>
    </xf>
    <xf numFmtId="0" fontId="14" fillId="0" borderId="0" xfId="0" applyFont="1" applyFill="1" applyAlignment="1" applyProtection="1">
      <alignment/>
      <protection hidden="1"/>
    </xf>
    <xf numFmtId="49" fontId="5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5" fillId="0" borderId="15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top"/>
      <protection hidden="1"/>
    </xf>
    <xf numFmtId="0" fontId="5" fillId="0" borderId="0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Border="1" applyAlignment="1" applyProtection="1">
      <alignment horizontal="left" vertical="top"/>
      <protection hidden="1"/>
    </xf>
    <xf numFmtId="49" fontId="5" fillId="37" borderId="0" xfId="0" applyNumberFormat="1" applyFont="1" applyFill="1" applyBorder="1" applyAlignment="1">
      <alignment horizontal="center"/>
    </xf>
    <xf numFmtId="1" fontId="5" fillId="37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7" fillId="0" borderId="11" xfId="0" applyFont="1" applyFill="1" applyBorder="1" applyAlignment="1" applyProtection="1">
      <alignment horizontal="center"/>
      <protection hidden="1"/>
    </xf>
    <xf numFmtId="1" fontId="3" fillId="0" borderId="0" xfId="0" applyNumberFormat="1" applyFont="1" applyFill="1" applyBorder="1" applyAlignment="1" applyProtection="1">
      <alignment horizontal="right" wrapText="1"/>
      <protection hidden="1"/>
    </xf>
    <xf numFmtId="49" fontId="3" fillId="0" borderId="0" xfId="0" applyNumberFormat="1" applyFont="1" applyFill="1" applyBorder="1" applyAlignment="1" applyProtection="1">
      <alignment horizontal="right" wrapText="1"/>
      <protection hidden="1"/>
    </xf>
    <xf numFmtId="0" fontId="7" fillId="36" borderId="10" xfId="0" applyFont="1" applyFill="1" applyBorder="1" applyAlignment="1" applyProtection="1">
      <alignment horizontal="center" vertical="center" wrapText="1"/>
      <protection hidden="1"/>
    </xf>
    <xf numFmtId="49" fontId="9" fillId="36" borderId="10" xfId="0" applyNumberFormat="1" applyFont="1" applyFill="1" applyBorder="1" applyAlignment="1" applyProtection="1">
      <alignment horizontal="center" vertical="center" wrapText="1"/>
      <protection hidden="1"/>
    </xf>
    <xf numFmtId="1" fontId="13" fillId="38" borderId="0" xfId="0" applyNumberFormat="1" applyFont="1" applyFill="1" applyBorder="1" applyAlignment="1" applyProtection="1">
      <alignment horizontal="left" vertical="top"/>
      <protection hidden="1"/>
    </xf>
    <xf numFmtId="49" fontId="13" fillId="38" borderId="0" xfId="0" applyNumberFormat="1" applyFont="1" applyFill="1" applyBorder="1" applyAlignment="1" applyProtection="1">
      <alignment horizontal="left" vertical="top"/>
      <protection hidden="1"/>
    </xf>
    <xf numFmtId="49" fontId="13" fillId="0" borderId="0" xfId="0" applyNumberFormat="1" applyFont="1" applyFill="1" applyBorder="1" applyAlignment="1" applyProtection="1">
      <alignment horizontal="center" vertical="top"/>
      <protection hidden="1"/>
    </xf>
    <xf numFmtId="49" fontId="3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13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Fill="1" applyAlignment="1" applyProtection="1">
      <alignment horizontal="center"/>
      <protection hidden="1"/>
    </xf>
    <xf numFmtId="49" fontId="3" fillId="0" borderId="0" xfId="0" applyNumberFormat="1" applyFont="1" applyFill="1" applyAlignment="1" applyProtection="1">
      <alignment/>
      <protection hidden="1"/>
    </xf>
    <xf numFmtId="49" fontId="3" fillId="0" borderId="0" xfId="0" applyNumberFormat="1" applyFont="1" applyFill="1" applyAlignment="1" applyProtection="1">
      <alignment horizontal="center"/>
      <protection hidden="1"/>
    </xf>
    <xf numFmtId="0" fontId="2" fillId="0" borderId="15" xfId="0" applyFont="1" applyFill="1" applyBorder="1" applyAlignment="1" applyProtection="1">
      <alignment horizontal="center" vertical="top" wrapText="1"/>
      <protection hidden="1"/>
    </xf>
    <xf numFmtId="1" fontId="13" fillId="38" borderId="15" xfId="0" applyNumberFormat="1" applyFont="1" applyFill="1" applyBorder="1" applyAlignment="1" applyProtection="1">
      <alignment horizontal="left" vertical="top"/>
      <protection hidden="1"/>
    </xf>
    <xf numFmtId="49" fontId="13" fillId="38" borderId="15" xfId="0" applyNumberFormat="1" applyFont="1" applyFill="1" applyBorder="1" applyAlignment="1" applyProtection="1">
      <alignment horizontal="left" vertical="top"/>
      <protection hidden="1"/>
    </xf>
    <xf numFmtId="181" fontId="13" fillId="37" borderId="15" xfId="0" applyNumberFormat="1" applyFont="1" applyFill="1" applyBorder="1" applyAlignment="1" applyProtection="1">
      <alignment horizontal="left" vertical="top"/>
      <protection hidden="1"/>
    </xf>
    <xf numFmtId="49" fontId="5" fillId="0" borderId="15" xfId="0" applyNumberFormat="1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top" wrapText="1"/>
      <protection hidden="1"/>
    </xf>
    <xf numFmtId="1" fontId="13" fillId="38" borderId="10" xfId="0" applyNumberFormat="1" applyFont="1" applyFill="1" applyBorder="1" applyAlignment="1" applyProtection="1">
      <alignment horizontal="left" vertical="top"/>
      <protection hidden="1"/>
    </xf>
    <xf numFmtId="49" fontId="13" fillId="38" borderId="10" xfId="0" applyNumberFormat="1" applyFont="1" applyFill="1" applyBorder="1" applyAlignment="1" applyProtection="1">
      <alignment horizontal="left" vertical="top"/>
      <protection hidden="1"/>
    </xf>
    <xf numFmtId="181" fontId="13" fillId="37" borderId="10" xfId="0" applyNumberFormat="1" applyFont="1" applyFill="1" applyBorder="1" applyAlignment="1" applyProtection="1">
      <alignment horizontal="left" vertical="top"/>
      <protection hidden="1"/>
    </xf>
    <xf numFmtId="49" fontId="5" fillId="0" borderId="10" xfId="0" applyNumberFormat="1" applyFont="1" applyFill="1" applyBorder="1" applyAlignment="1">
      <alignment horizontal="center"/>
    </xf>
    <xf numFmtId="181" fontId="13" fillId="0" borderId="10" xfId="0" applyNumberFormat="1" applyFont="1" applyFill="1" applyBorder="1" applyAlignment="1" applyProtection="1">
      <alignment horizontal="left" vertical="top"/>
      <protection hidden="1"/>
    </xf>
    <xf numFmtId="0" fontId="13" fillId="0" borderId="0" xfId="0" applyFont="1" applyFill="1" applyBorder="1" applyAlignment="1" applyProtection="1">
      <alignment horizontal="left" wrapText="1"/>
      <protection hidden="1"/>
    </xf>
    <xf numFmtId="1" fontId="13" fillId="0" borderId="0" xfId="0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Fill="1" applyBorder="1" applyAlignment="1" applyProtection="1">
      <alignment horizontal="left" wrapText="1"/>
      <protection hidden="1"/>
    </xf>
    <xf numFmtId="181" fontId="13" fillId="0" borderId="0" xfId="0" applyNumberFormat="1" applyFont="1" applyFill="1" applyBorder="1" applyAlignment="1" applyProtection="1">
      <alignment horizontal="center" wrapText="1"/>
      <protection hidden="1"/>
    </xf>
    <xf numFmtId="0" fontId="13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wrapText="1"/>
      <protection hidden="1"/>
    </xf>
    <xf numFmtId="181" fontId="13" fillId="38" borderId="0" xfId="0" applyNumberFormat="1" applyFont="1" applyFill="1" applyBorder="1" applyAlignment="1" applyProtection="1">
      <alignment horizontal="left"/>
      <protection hidden="1"/>
    </xf>
    <xf numFmtId="181" fontId="13" fillId="37" borderId="0" xfId="0" applyNumberFormat="1" applyFont="1" applyFill="1" applyBorder="1" applyAlignment="1" applyProtection="1">
      <alignment horizontal="left"/>
      <protection hidden="1"/>
    </xf>
    <xf numFmtId="0" fontId="5" fillId="0" borderId="0" xfId="0" applyNumberFormat="1" applyFont="1" applyFill="1" applyBorder="1" applyAlignment="1" applyProtection="1">
      <alignment horizontal="left" wrapText="1"/>
      <protection hidden="1"/>
    </xf>
    <xf numFmtId="49" fontId="3" fillId="0" borderId="16" xfId="0" applyNumberFormat="1" applyFont="1" applyFill="1" applyBorder="1" applyAlignment="1" applyProtection="1">
      <alignment horizontal="center" vertical="center"/>
      <protection hidden="1"/>
    </xf>
    <xf numFmtId="49" fontId="5" fillId="0" borderId="16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 applyProtection="1">
      <alignment horizontal="center" vertical="top"/>
      <protection hidden="1"/>
    </xf>
    <xf numFmtId="49" fontId="13" fillId="0" borderId="16" xfId="0" applyNumberFormat="1" applyFont="1" applyFill="1" applyBorder="1" applyAlignment="1" applyProtection="1">
      <alignment horizontal="center"/>
      <protection hidden="1"/>
    </xf>
    <xf numFmtId="0" fontId="13" fillId="0" borderId="10" xfId="0" applyFont="1" applyFill="1" applyBorder="1" applyAlignment="1" applyProtection="1">
      <alignment horizontal="left"/>
      <protection hidden="1"/>
    </xf>
    <xf numFmtId="0" fontId="13" fillId="0" borderId="10" xfId="0" applyFont="1" applyFill="1" applyBorder="1" applyAlignment="1" applyProtection="1">
      <alignment horizontal="center"/>
      <protection hidden="1"/>
    </xf>
    <xf numFmtId="0" fontId="13" fillId="0" borderId="17" xfId="0" applyFont="1" applyFill="1" applyBorder="1" applyAlignment="1" applyProtection="1">
      <alignment horizontal="center" vertical="top"/>
      <protection hidden="1"/>
    </xf>
    <xf numFmtId="0" fontId="9" fillId="0" borderId="18" xfId="0" applyFont="1" applyFill="1" applyBorder="1" applyAlignment="1" applyProtection="1">
      <alignment horizontal="center" vertical="center"/>
      <protection hidden="1"/>
    </xf>
    <xf numFmtId="0" fontId="9" fillId="0" borderId="19" xfId="0" applyFont="1" applyFill="1" applyBorder="1" applyAlignment="1" applyProtection="1">
      <alignment horizontal="center" vertical="center"/>
      <protection hidden="1"/>
    </xf>
    <xf numFmtId="0" fontId="9" fillId="0" borderId="20" xfId="0" applyFont="1" applyFill="1" applyBorder="1" applyAlignment="1" applyProtection="1">
      <alignment horizontal="center" vertical="center"/>
      <protection hidden="1"/>
    </xf>
    <xf numFmtId="181" fontId="4" fillId="0" borderId="0" xfId="0" applyNumberFormat="1" applyFont="1" applyFill="1" applyBorder="1" applyAlignment="1" applyProtection="1">
      <alignment horizontal="center" vertical="top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13" fillId="0" borderId="10" xfId="0" applyFont="1" applyFill="1" applyBorder="1" applyAlignment="1" applyProtection="1">
      <alignment horizontal="center" vertical="top" wrapText="1"/>
      <protection/>
    </xf>
    <xf numFmtId="0" fontId="14" fillId="0" borderId="11" xfId="0" applyFont="1" applyFill="1" applyBorder="1" applyAlignment="1" applyProtection="1">
      <alignment horizontal="right" wrapText="1"/>
      <protection hidden="1"/>
    </xf>
    <xf numFmtId="49" fontId="13" fillId="0" borderId="10" xfId="0" applyNumberFormat="1" applyFont="1" applyFill="1" applyBorder="1" applyAlignment="1" applyProtection="1">
      <alignment horizontal="left" vertical="top"/>
      <protection hidden="1"/>
    </xf>
    <xf numFmtId="0" fontId="3" fillId="0" borderId="0" xfId="0" applyFont="1" applyFill="1" applyBorder="1" applyAlignment="1" applyProtection="1">
      <alignment/>
      <protection hidden="1"/>
    </xf>
    <xf numFmtId="181" fontId="2" fillId="0" borderId="0" xfId="0" applyNumberFormat="1" applyFont="1" applyFill="1" applyAlignment="1">
      <alignment/>
    </xf>
    <xf numFmtId="0" fontId="7" fillId="0" borderId="0" xfId="0" applyFont="1" applyFill="1" applyBorder="1" applyAlignment="1" applyProtection="1">
      <alignment horizontal="center"/>
      <protection hidden="1"/>
    </xf>
    <xf numFmtId="181" fontId="5" fillId="0" borderId="0" xfId="0" applyNumberFormat="1" applyFont="1" applyFill="1" applyBorder="1" applyAlignment="1" applyProtection="1">
      <alignment horizontal="center" vertical="top" wrapText="1"/>
      <protection hidden="1"/>
    </xf>
    <xf numFmtId="49" fontId="2" fillId="0" borderId="0" xfId="0" applyNumberFormat="1" applyFont="1" applyFill="1" applyAlignment="1">
      <alignment/>
    </xf>
    <xf numFmtId="181" fontId="5" fillId="37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39" borderId="0" xfId="0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7" fillId="39" borderId="0" xfId="0" applyFont="1" applyFill="1" applyAlignment="1">
      <alignment horizontal="center" wrapText="1"/>
    </xf>
    <xf numFmtId="0" fontId="7" fillId="36" borderId="10" xfId="0" applyFont="1" applyFill="1" applyBorder="1" applyAlignment="1">
      <alignment horizontal="center" wrapText="1"/>
    </xf>
    <xf numFmtId="182" fontId="7" fillId="36" borderId="10" xfId="0" applyNumberFormat="1" applyFont="1" applyFill="1" applyBorder="1" applyAlignment="1">
      <alignment horizontal="center" wrapText="1"/>
    </xf>
    <xf numFmtId="49" fontId="7" fillId="36" borderId="10" xfId="0" applyNumberFormat="1" applyFont="1" applyFill="1" applyBorder="1" applyAlignment="1">
      <alignment horizontal="center" wrapText="1"/>
    </xf>
    <xf numFmtId="0" fontId="7" fillId="39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7" fillId="39" borderId="10" xfId="0" applyFont="1" applyFill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40" borderId="10" xfId="0" applyFont="1" applyFill="1" applyBorder="1" applyAlignment="1">
      <alignment wrapText="1"/>
    </xf>
    <xf numFmtId="0" fontId="16" fillId="40" borderId="10" xfId="0" applyNumberFormat="1" applyFont="1" applyFill="1" applyBorder="1" applyAlignment="1" applyProtection="1">
      <alignment horizontal="left" vertical="top" wrapText="1"/>
      <protection locked="0"/>
    </xf>
    <xf numFmtId="1" fontId="2" fillId="41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41" borderId="10" xfId="0" applyNumberFormat="1" applyFont="1" applyFill="1" applyBorder="1" applyAlignment="1">
      <alignment horizontal="center" vertical="top" wrapText="1"/>
    </xf>
    <xf numFmtId="0" fontId="2" fillId="41" borderId="10" xfId="0" applyFont="1" applyFill="1" applyBorder="1" applyAlignment="1">
      <alignment horizontal="left" vertical="top" wrapText="1"/>
    </xf>
    <xf numFmtId="0" fontId="16" fillId="40" borderId="21" xfId="0" applyNumberFormat="1" applyFont="1" applyFill="1" applyBorder="1" applyAlignment="1" applyProtection="1">
      <alignment horizontal="left" vertical="top" wrapText="1"/>
      <protection locked="0"/>
    </xf>
    <xf numFmtId="1" fontId="2" fillId="41" borderId="0" xfId="0" applyNumberFormat="1" applyFont="1" applyFill="1" applyBorder="1" applyAlignment="1" applyProtection="1">
      <alignment horizontal="center" vertical="top" wrapText="1"/>
      <protection locked="0"/>
    </xf>
    <xf numFmtId="49" fontId="2" fillId="41" borderId="22" xfId="0" applyNumberFormat="1" applyFont="1" applyFill="1" applyBorder="1" applyAlignment="1">
      <alignment horizontal="center" vertical="top" wrapText="1"/>
    </xf>
    <xf numFmtId="0" fontId="2" fillId="41" borderId="21" xfId="0" applyFont="1" applyFill="1" applyBorder="1" applyAlignment="1">
      <alignment horizontal="left" vertical="top" wrapText="1"/>
    </xf>
    <xf numFmtId="0" fontId="7" fillId="39" borderId="0" xfId="0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7" fillId="39" borderId="0" xfId="0" applyFont="1" applyFill="1" applyBorder="1" applyAlignment="1">
      <alignment horizontal="center"/>
    </xf>
    <xf numFmtId="180" fontId="57" fillId="40" borderId="10" xfId="63" applyFont="1" applyFill="1" applyBorder="1" applyAlignment="1">
      <alignment vertical="top" wrapText="1"/>
      <protection/>
    </xf>
    <xf numFmtId="1" fontId="57" fillId="40" borderId="10" xfId="63" applyNumberFormat="1" applyFont="1" applyFill="1" applyBorder="1" applyAlignment="1">
      <alignment horizontal="center" vertical="top" wrapText="1"/>
      <protection/>
    </xf>
    <xf numFmtId="180" fontId="57" fillId="40" borderId="10" xfId="63" applyFont="1" applyFill="1" applyBorder="1" applyAlignment="1">
      <alignment horizontal="center" vertical="top" wrapText="1"/>
      <protection/>
    </xf>
    <xf numFmtId="180" fontId="2" fillId="0" borderId="10" xfId="63" applyFont="1" applyBorder="1" applyAlignment="1">
      <alignment vertical="top" wrapText="1"/>
      <protection/>
    </xf>
    <xf numFmtId="180" fontId="58" fillId="39" borderId="10" xfId="63" applyFont="1" applyFill="1" applyBorder="1" applyAlignment="1">
      <alignment horizontal="center" vertical="top" wrapText="1"/>
      <protection/>
    </xf>
    <xf numFmtId="1" fontId="57" fillId="0" borderId="10" xfId="0" applyNumberFormat="1" applyFont="1" applyBorder="1" applyAlignment="1">
      <alignment horizontal="center" vertical="top"/>
    </xf>
    <xf numFmtId="0" fontId="16" fillId="41" borderId="10" xfId="0" applyNumberFormat="1" applyFont="1" applyFill="1" applyBorder="1" applyAlignment="1" applyProtection="1">
      <alignment horizontal="left" vertical="top" wrapText="1"/>
      <protection locked="0"/>
    </xf>
    <xf numFmtId="1" fontId="16" fillId="41" borderId="10" xfId="0" applyNumberFormat="1" applyFont="1" applyFill="1" applyBorder="1" applyAlignment="1" applyProtection="1">
      <alignment horizontal="center" vertical="top" wrapText="1"/>
      <protection locked="0"/>
    </xf>
    <xf numFmtId="0" fontId="2" fillId="41" borderId="10" xfId="0" applyNumberFormat="1" applyFont="1" applyFill="1" applyBorder="1" applyAlignment="1" applyProtection="1">
      <alignment horizontal="left" vertical="top" wrapText="1"/>
      <protection locked="0"/>
    </xf>
    <xf numFmtId="1" fontId="2" fillId="41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49" fontId="16" fillId="0" borderId="10" xfId="63" applyNumberFormat="1" applyFont="1" applyBorder="1" applyAlignment="1">
      <alignment horizontal="center" wrapText="1"/>
      <protection/>
    </xf>
    <xf numFmtId="180" fontId="16" fillId="0" borderId="10" xfId="63" applyFont="1" applyBorder="1" applyAlignment="1">
      <alignment vertical="top" wrapText="1"/>
      <protection/>
    </xf>
    <xf numFmtId="0" fontId="7" fillId="39" borderId="10" xfId="0" applyFont="1" applyFill="1" applyBorder="1" applyAlignment="1">
      <alignment horizontal="center" vertical="center" wrapText="1"/>
    </xf>
    <xf numFmtId="49" fontId="16" fillId="0" borderId="10" xfId="63" applyNumberFormat="1" applyFont="1" applyBorder="1" applyAlignment="1">
      <alignment horizontal="center" vertical="top" wrapText="1"/>
      <protection/>
    </xf>
    <xf numFmtId="0" fontId="2" fillId="0" borderId="10" xfId="0" applyFont="1" applyBorder="1" applyAlignment="1">
      <alignment horizontal="center" vertical="center" wrapText="1"/>
    </xf>
    <xf numFmtId="1" fontId="2" fillId="41" borderId="0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16" fillId="41" borderId="10" xfId="0" applyNumberFormat="1" applyFont="1" applyFill="1" applyBorder="1" applyAlignment="1" applyProtection="1">
      <alignment horizontal="left" vertical="center" wrapText="1"/>
      <protection locked="0"/>
    </xf>
    <xf numFmtId="0" fontId="57" fillId="0" borderId="10" xfId="0" applyFont="1" applyBorder="1" applyAlignment="1">
      <alignment vertical="center" wrapText="1"/>
    </xf>
    <xf numFmtId="0" fontId="58" fillId="39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1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41" borderId="10" xfId="0" applyNumberFormat="1" applyFont="1" applyFill="1" applyBorder="1" applyAlignment="1" applyProtection="1">
      <alignment horizontal="left" vertical="center" wrapText="1"/>
      <protection locked="0"/>
    </xf>
    <xf numFmtId="1" fontId="57" fillId="41" borderId="10" xfId="0" applyNumberFormat="1" applyFont="1" applyFill="1" applyBorder="1" applyAlignment="1" applyProtection="1">
      <alignment horizontal="center" vertical="center" wrapText="1"/>
      <protection locked="0"/>
    </xf>
    <xf numFmtId="49" fontId="57" fillId="41" borderId="10" xfId="0" applyNumberFormat="1" applyFont="1" applyFill="1" applyBorder="1" applyAlignment="1">
      <alignment horizontal="center" vertical="center" wrapText="1"/>
    </xf>
    <xf numFmtId="1" fontId="57" fillId="41" borderId="10" xfId="0" applyNumberFormat="1" applyFont="1" applyFill="1" applyBorder="1" applyAlignment="1" applyProtection="1">
      <alignment horizontal="center" vertical="top" wrapText="1"/>
      <protection locked="0"/>
    </xf>
    <xf numFmtId="49" fontId="57" fillId="41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41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41" borderId="10" xfId="0" applyNumberFormat="1" applyFont="1" applyFill="1" applyBorder="1" applyAlignment="1">
      <alignment horizontal="center" vertical="center" wrapText="1"/>
    </xf>
    <xf numFmtId="1" fontId="57" fillId="41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/>
    </xf>
    <xf numFmtId="0" fontId="57" fillId="41" borderId="10" xfId="0" applyFont="1" applyFill="1" applyBorder="1" applyAlignment="1" applyProtection="1">
      <alignment vertical="center"/>
      <protection locked="0"/>
    </xf>
    <xf numFmtId="0" fontId="58" fillId="39" borderId="10" xfId="0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41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/>
    </xf>
    <xf numFmtId="180" fontId="16" fillId="0" borderId="10" xfId="63" applyFont="1" applyBorder="1" applyAlignment="1">
      <alignment wrapText="1"/>
      <protection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1" fontId="2" fillId="42" borderId="10" xfId="0" applyNumberFormat="1" applyFont="1" applyFill="1" applyBorder="1" applyAlignment="1" applyProtection="1">
      <alignment horizontal="center" vertical="top"/>
      <protection locked="0"/>
    </xf>
    <xf numFmtId="0" fontId="16" fillId="42" borderId="10" xfId="0" applyNumberFormat="1" applyFont="1" applyFill="1" applyBorder="1" applyAlignment="1" applyProtection="1">
      <alignment horizontal="left" wrapText="1"/>
      <protection locked="0"/>
    </xf>
    <xf numFmtId="49" fontId="2" fillId="42" borderId="10" xfId="0" applyNumberFormat="1" applyFont="1" applyFill="1" applyBorder="1" applyAlignment="1">
      <alignment horizontal="center" wrapText="1"/>
    </xf>
    <xf numFmtId="0" fontId="2" fillId="42" borderId="10" xfId="0" applyFont="1" applyFill="1" applyBorder="1" applyAlignment="1">
      <alignment horizontal="left" wrapText="1"/>
    </xf>
    <xf numFmtId="0" fontId="7" fillId="4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top"/>
    </xf>
    <xf numFmtId="0" fontId="7" fillId="39" borderId="10" xfId="0" applyFont="1" applyFill="1" applyBorder="1" applyAlignment="1">
      <alignment horizontal="center" vertical="top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49" fontId="16" fillId="0" borderId="10" xfId="0" applyNumberFormat="1" applyFont="1" applyBorder="1" applyAlignment="1">
      <alignment horizontal="center" vertical="center" wrapText="1"/>
    </xf>
    <xf numFmtId="0" fontId="2" fillId="41" borderId="10" xfId="0" applyFont="1" applyFill="1" applyBorder="1" applyAlignment="1" applyProtection="1">
      <alignment vertical="top"/>
      <protection locked="0"/>
    </xf>
    <xf numFmtId="1" fontId="2" fillId="41" borderId="10" xfId="0" applyNumberFormat="1" applyFont="1" applyFill="1" applyBorder="1" applyAlignment="1" applyProtection="1">
      <alignment horizontal="center" vertical="top"/>
      <protection locked="0"/>
    </xf>
    <xf numFmtId="0" fontId="2" fillId="41" borderId="10" xfId="0" applyFont="1" applyFill="1" applyBorder="1" applyAlignment="1" applyProtection="1">
      <alignment horizontal="center" vertical="top"/>
      <protection locked="0"/>
    </xf>
    <xf numFmtId="1" fontId="2" fillId="0" borderId="0" xfId="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49" fontId="2" fillId="41" borderId="24" xfId="0" applyNumberFormat="1" applyFont="1" applyFill="1" applyBorder="1" applyAlignment="1">
      <alignment horizontal="center" vertical="top" wrapText="1"/>
    </xf>
    <xf numFmtId="0" fontId="57" fillId="0" borderId="10" xfId="0" applyFont="1" applyBorder="1" applyAlignment="1">
      <alignment vertical="top" wrapText="1"/>
    </xf>
    <xf numFmtId="1" fontId="57" fillId="0" borderId="10" xfId="0" applyNumberFormat="1" applyFont="1" applyBorder="1" applyAlignment="1">
      <alignment horizontal="center" vertical="top" wrapText="1"/>
    </xf>
    <xf numFmtId="1" fontId="57" fillId="0" borderId="0" xfId="0" applyNumberFormat="1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/>
    </xf>
    <xf numFmtId="1" fontId="57" fillId="0" borderId="25" xfId="0" applyNumberFormat="1" applyFont="1" applyBorder="1" applyAlignment="1">
      <alignment horizontal="center" vertical="top" wrapText="1"/>
    </xf>
    <xf numFmtId="49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vertical="top" wrapText="1"/>
    </xf>
    <xf numFmtId="49" fontId="2" fillId="0" borderId="26" xfId="0" applyNumberFormat="1" applyFont="1" applyFill="1" applyBorder="1" applyAlignment="1">
      <alignment horizontal="center" vertical="top"/>
    </xf>
    <xf numFmtId="0" fontId="2" fillId="0" borderId="26" xfId="0" applyFont="1" applyBorder="1" applyAlignment="1">
      <alignment vertical="center" wrapText="1"/>
    </xf>
    <xf numFmtId="0" fontId="7" fillId="39" borderId="0" xfId="0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/>
    </xf>
    <xf numFmtId="1" fontId="2" fillId="0" borderId="25" xfId="0" applyNumberFormat="1" applyFont="1" applyBorder="1" applyAlignment="1">
      <alignment horizontal="center" vertical="center" wrapText="1"/>
    </xf>
    <xf numFmtId="1" fontId="2" fillId="41" borderId="25" xfId="0" applyNumberFormat="1" applyFont="1" applyFill="1" applyBorder="1" applyAlignment="1" applyProtection="1">
      <alignment horizontal="center" vertical="center" wrapText="1"/>
      <protection locked="0"/>
    </xf>
    <xf numFmtId="0" fontId="16" fillId="41" borderId="12" xfId="0" applyNumberFormat="1" applyFont="1" applyFill="1" applyBorder="1" applyAlignment="1" applyProtection="1">
      <alignment horizontal="left" vertical="center" wrapText="1"/>
      <protection locked="0"/>
    </xf>
    <xf numFmtId="1" fontId="2" fillId="41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justify" wrapText="1"/>
    </xf>
    <xf numFmtId="0" fontId="2" fillId="0" borderId="26" xfId="0" applyFont="1" applyBorder="1" applyAlignment="1">
      <alignment/>
    </xf>
    <xf numFmtId="0" fontId="7" fillId="39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41" borderId="10" xfId="0" applyNumberFormat="1" applyFont="1" applyFill="1" applyBorder="1" applyAlignment="1" applyProtection="1">
      <alignment horizontal="center" vertical="top"/>
      <protection locked="0"/>
    </xf>
    <xf numFmtId="0" fontId="16" fillId="0" borderId="10" xfId="0" applyFont="1" applyBorder="1" applyAlignment="1">
      <alignment vertical="top" wrapText="1"/>
    </xf>
    <xf numFmtId="0" fontId="17" fillId="39" borderId="10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2" fillId="41" borderId="10" xfId="0" applyFont="1" applyFill="1" applyBorder="1" applyAlignment="1">
      <alignment horizontal="center" vertical="top" wrapText="1"/>
    </xf>
    <xf numFmtId="0" fontId="2" fillId="41" borderId="10" xfId="0" applyFont="1" applyFill="1" applyBorder="1" applyAlignment="1" applyProtection="1">
      <alignment vertical="center"/>
      <protection locked="0"/>
    </xf>
    <xf numFmtId="0" fontId="7" fillId="39" borderId="10" xfId="0" applyFont="1" applyFill="1" applyBorder="1" applyAlignment="1" applyProtection="1">
      <alignment horizontal="center" vertical="center"/>
      <protection locked="0"/>
    </xf>
    <xf numFmtId="49" fontId="2" fillId="41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horizontal="center" wrapText="1"/>
    </xf>
    <xf numFmtId="0" fontId="16" fillId="41" borderId="10" xfId="0" applyNumberFormat="1" applyFont="1" applyFill="1" applyBorder="1" applyAlignment="1" applyProtection="1">
      <alignment horizontal="center" vertical="top"/>
      <protection locked="0"/>
    </xf>
    <xf numFmtId="0" fontId="16" fillId="0" borderId="10" xfId="0" applyFont="1" applyFill="1" applyBorder="1" applyAlignment="1">
      <alignment vertical="top" wrapText="1"/>
    </xf>
    <xf numFmtId="49" fontId="16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>
      <alignment horizontal="left"/>
    </xf>
    <xf numFmtId="1" fontId="2" fillId="0" borderId="12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 vertical="top"/>
    </xf>
    <xf numFmtId="0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left" vertical="top"/>
    </xf>
    <xf numFmtId="1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left" vertical="top"/>
    </xf>
    <xf numFmtId="49" fontId="7" fillId="39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</cellXfs>
  <cellStyles count="50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  <cellStyle name="Excel Built-in Norm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179</xdr:row>
      <xdr:rowOff>38100</xdr:rowOff>
    </xdr:from>
    <xdr:to>
      <xdr:col>8</xdr:col>
      <xdr:colOff>180975</xdr:colOff>
      <xdr:row>186</xdr:row>
      <xdr:rowOff>95250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34299525"/>
          <a:ext cx="6838950" cy="1304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211</xdr:row>
      <xdr:rowOff>0</xdr:rowOff>
    </xdr:from>
    <xdr:to>
      <xdr:col>7</xdr:col>
      <xdr:colOff>361950</xdr:colOff>
      <xdr:row>218</xdr:row>
      <xdr:rowOff>66675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40938450"/>
          <a:ext cx="6848475" cy="1200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1076325</xdr:colOff>
      <xdr:row>112</xdr:row>
      <xdr:rowOff>19050</xdr:rowOff>
    </xdr:from>
    <xdr:to>
      <xdr:col>7</xdr:col>
      <xdr:colOff>381000</xdr:colOff>
      <xdr:row>118</xdr:row>
      <xdr:rowOff>66675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7506950"/>
          <a:ext cx="5791200" cy="1019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76</xdr:row>
      <xdr:rowOff>0</xdr:rowOff>
    </xdr:from>
    <xdr:to>
      <xdr:col>6</xdr:col>
      <xdr:colOff>1228725</xdr:colOff>
      <xdr:row>83</xdr:row>
      <xdr:rowOff>114300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3477875"/>
          <a:ext cx="5810250" cy="1247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58</xdr:row>
      <xdr:rowOff>0</xdr:rowOff>
    </xdr:from>
    <xdr:to>
      <xdr:col>6</xdr:col>
      <xdr:colOff>1771650</xdr:colOff>
      <xdr:row>66</xdr:row>
      <xdr:rowOff>104775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0544175"/>
          <a:ext cx="5810250" cy="1247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26</xdr:row>
      <xdr:rowOff>0</xdr:rowOff>
    </xdr:from>
    <xdr:to>
      <xdr:col>6</xdr:col>
      <xdr:colOff>600075</xdr:colOff>
      <xdr:row>33</xdr:row>
      <xdr:rowOff>95250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534025"/>
          <a:ext cx="5791200" cy="1228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29</xdr:row>
      <xdr:rowOff>28575</xdr:rowOff>
    </xdr:from>
    <xdr:to>
      <xdr:col>7</xdr:col>
      <xdr:colOff>1352550</xdr:colOff>
      <xdr:row>36</xdr:row>
      <xdr:rowOff>142875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5867400"/>
          <a:ext cx="5829300" cy="1247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28</xdr:row>
      <xdr:rowOff>0</xdr:rowOff>
    </xdr:from>
    <xdr:to>
      <xdr:col>6</xdr:col>
      <xdr:colOff>1285875</xdr:colOff>
      <xdr:row>34</xdr:row>
      <xdr:rowOff>38100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934075"/>
          <a:ext cx="5800725" cy="1200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0"/>
  <sheetViews>
    <sheetView view="pageBreakPreview" zoomScale="90" zoomScaleSheetLayoutView="90" workbookViewId="0" topLeftCell="A1">
      <pane ySplit="2" topLeftCell="A280" activePane="bottomLeft" state="frozen"/>
      <selection pane="bottomLeft" activeCell="F102" sqref="F102"/>
    </sheetView>
  </sheetViews>
  <sheetFormatPr defaultColWidth="9.125" defaultRowHeight="12.75"/>
  <cols>
    <col min="1" max="1" width="6.625" style="311" customWidth="1"/>
    <col min="2" max="2" width="28.75390625" style="312" bestFit="1" customWidth="1"/>
    <col min="3" max="3" width="13.625" style="313" customWidth="1"/>
    <col min="4" max="4" width="8.75390625" style="314" customWidth="1"/>
    <col min="5" max="5" width="23.75390625" style="315" customWidth="1"/>
    <col min="6" max="6" width="37.625" style="312" customWidth="1"/>
    <col min="7" max="7" width="43.625" style="312" customWidth="1"/>
    <col min="8" max="8" width="3.875" style="316" hidden="1" customWidth="1"/>
    <col min="9" max="16" width="11.125" style="311" hidden="1" customWidth="1"/>
    <col min="17" max="16384" width="9.125" style="312" customWidth="1"/>
  </cols>
  <sheetData>
    <row r="1" spans="1:16" ht="22.5" customHeight="1">
      <c r="A1" s="317" t="s">
        <v>0</v>
      </c>
      <c r="B1" s="317"/>
      <c r="C1" s="317"/>
      <c r="D1" s="317"/>
      <c r="E1" s="317"/>
      <c r="F1" s="317"/>
      <c r="G1" s="317"/>
      <c r="H1" s="318"/>
      <c r="I1" s="317"/>
      <c r="J1" s="317"/>
      <c r="K1" s="317"/>
      <c r="L1" s="317"/>
      <c r="M1" s="317"/>
      <c r="N1" s="317"/>
      <c r="O1" s="317"/>
      <c r="P1" s="317"/>
    </row>
    <row r="2" spans="1:16" ht="30" customHeight="1">
      <c r="A2" s="319" t="s">
        <v>1</v>
      </c>
      <c r="B2" s="319" t="s">
        <v>2</v>
      </c>
      <c r="C2" s="320" t="s">
        <v>3</v>
      </c>
      <c r="D2" s="321" t="s">
        <v>4</v>
      </c>
      <c r="E2" s="319" t="s">
        <v>5</v>
      </c>
      <c r="F2" s="319" t="s">
        <v>6</v>
      </c>
      <c r="G2" s="319" t="s">
        <v>7</v>
      </c>
      <c r="H2" s="322" t="s">
        <v>8</v>
      </c>
      <c r="I2" s="319">
        <v>60</v>
      </c>
      <c r="J2" s="319">
        <v>200</v>
      </c>
      <c r="K2" s="319">
        <v>400</v>
      </c>
      <c r="L2" s="319">
        <v>800</v>
      </c>
      <c r="M2" s="319">
        <v>1500</v>
      </c>
      <c r="N2" s="319" t="s">
        <v>9</v>
      </c>
      <c r="O2" s="319" t="s">
        <v>10</v>
      </c>
      <c r="P2" s="319" t="s">
        <v>11</v>
      </c>
    </row>
    <row r="3" spans="1:17" s="140" customFormat="1" ht="18.75" customHeight="1">
      <c r="A3" s="323">
        <v>691</v>
      </c>
      <c r="B3" s="324" t="s">
        <v>12</v>
      </c>
      <c r="C3" s="325">
        <v>2005</v>
      </c>
      <c r="D3" s="323">
        <v>1</v>
      </c>
      <c r="E3" s="326" t="s">
        <v>13</v>
      </c>
      <c r="F3" s="327" t="s">
        <v>14</v>
      </c>
      <c r="G3" s="327" t="s">
        <v>15</v>
      </c>
      <c r="H3" s="328"/>
      <c r="I3" s="323"/>
      <c r="J3" s="323">
        <v>200</v>
      </c>
      <c r="K3" s="323">
        <v>400</v>
      </c>
      <c r="L3" s="323"/>
      <c r="M3" s="323"/>
      <c r="N3" s="323"/>
      <c r="O3" s="323"/>
      <c r="P3" s="323"/>
      <c r="Q3" s="140">
        <v>1</v>
      </c>
    </row>
    <row r="4" spans="1:17" s="140" customFormat="1" ht="18.75" customHeight="1">
      <c r="A4" s="323">
        <v>431</v>
      </c>
      <c r="B4" s="327" t="s">
        <v>16</v>
      </c>
      <c r="C4" s="329">
        <v>2004</v>
      </c>
      <c r="D4" s="330">
        <v>2</v>
      </c>
      <c r="E4" s="331" t="s">
        <v>13</v>
      </c>
      <c r="F4" s="327" t="s">
        <v>14</v>
      </c>
      <c r="G4" s="327" t="s">
        <v>17</v>
      </c>
      <c r="H4" s="328"/>
      <c r="I4" s="323">
        <v>60</v>
      </c>
      <c r="J4" s="323"/>
      <c r="K4" s="323"/>
      <c r="L4" s="323"/>
      <c r="M4" s="323"/>
      <c r="N4" s="323"/>
      <c r="O4" s="323"/>
      <c r="P4" s="323"/>
      <c r="Q4" s="140">
        <v>2</v>
      </c>
    </row>
    <row r="5" spans="1:17" s="140" customFormat="1" ht="18.75" customHeight="1">
      <c r="A5" s="323">
        <v>432</v>
      </c>
      <c r="B5" s="327" t="s">
        <v>18</v>
      </c>
      <c r="C5" s="329">
        <v>2002</v>
      </c>
      <c r="D5" s="330">
        <v>1</v>
      </c>
      <c r="E5" s="331" t="s">
        <v>13</v>
      </c>
      <c r="F5" s="327" t="s">
        <v>14</v>
      </c>
      <c r="G5" s="327" t="s">
        <v>17</v>
      </c>
      <c r="H5" s="328"/>
      <c r="I5" s="323">
        <v>60</v>
      </c>
      <c r="J5" s="323"/>
      <c r="K5" s="323"/>
      <c r="L5" s="323"/>
      <c r="M5" s="323"/>
      <c r="N5" s="323"/>
      <c r="O5" s="323"/>
      <c r="P5" s="323"/>
      <c r="Q5" s="140">
        <v>3</v>
      </c>
    </row>
    <row r="6" spans="1:17" s="70" customFormat="1" ht="18.75" customHeight="1">
      <c r="A6" s="323">
        <v>435</v>
      </c>
      <c r="B6" s="327" t="s">
        <v>19</v>
      </c>
      <c r="C6" s="329">
        <v>2000</v>
      </c>
      <c r="D6" s="330">
        <v>1</v>
      </c>
      <c r="E6" s="331" t="s">
        <v>13</v>
      </c>
      <c r="F6" s="327" t="s">
        <v>14</v>
      </c>
      <c r="G6" s="327" t="s">
        <v>20</v>
      </c>
      <c r="H6" s="328"/>
      <c r="I6" s="323"/>
      <c r="J6" s="323"/>
      <c r="K6" s="323"/>
      <c r="L6" s="323"/>
      <c r="M6" s="323"/>
      <c r="N6" s="323"/>
      <c r="O6" s="323"/>
      <c r="P6" s="323" t="s">
        <v>11</v>
      </c>
      <c r="Q6" s="140">
        <v>4</v>
      </c>
    </row>
    <row r="7" spans="1:17" s="140" customFormat="1" ht="18.75" customHeight="1">
      <c r="A7" s="323">
        <v>439</v>
      </c>
      <c r="B7" s="327" t="s">
        <v>21</v>
      </c>
      <c r="C7" s="329">
        <v>2000</v>
      </c>
      <c r="D7" s="330">
        <v>2</v>
      </c>
      <c r="E7" s="331" t="s">
        <v>13</v>
      </c>
      <c r="F7" s="327" t="s">
        <v>14</v>
      </c>
      <c r="G7" s="327" t="s">
        <v>22</v>
      </c>
      <c r="H7" s="328"/>
      <c r="I7" s="323"/>
      <c r="J7" s="323"/>
      <c r="K7" s="323">
        <v>400</v>
      </c>
      <c r="L7" s="323">
        <v>800</v>
      </c>
      <c r="M7" s="323"/>
      <c r="N7" s="323"/>
      <c r="O7" s="323"/>
      <c r="P7" s="323"/>
      <c r="Q7" s="140">
        <v>5</v>
      </c>
    </row>
    <row r="8" spans="1:17" s="140" customFormat="1" ht="18.75" customHeight="1">
      <c r="A8" s="323">
        <v>440</v>
      </c>
      <c r="B8" s="327" t="s">
        <v>23</v>
      </c>
      <c r="C8" s="329">
        <v>1999</v>
      </c>
      <c r="D8" s="330" t="s">
        <v>24</v>
      </c>
      <c r="E8" s="331" t="s">
        <v>13</v>
      </c>
      <c r="F8" s="327" t="s">
        <v>14</v>
      </c>
      <c r="G8" s="327" t="s">
        <v>25</v>
      </c>
      <c r="H8" s="328"/>
      <c r="I8" s="323"/>
      <c r="J8" s="323"/>
      <c r="K8" s="323"/>
      <c r="L8" s="323"/>
      <c r="M8" s="323">
        <v>1500</v>
      </c>
      <c r="N8" s="323"/>
      <c r="O8" s="323"/>
      <c r="P8" s="323"/>
      <c r="Q8" s="140">
        <v>6</v>
      </c>
    </row>
    <row r="9" spans="1:17" s="140" customFormat="1" ht="18.75" customHeight="1">
      <c r="A9" s="323">
        <v>444</v>
      </c>
      <c r="B9" s="332" t="s">
        <v>26</v>
      </c>
      <c r="C9" s="333">
        <v>2003</v>
      </c>
      <c r="D9" s="334">
        <v>2</v>
      </c>
      <c r="E9" s="331" t="s">
        <v>13</v>
      </c>
      <c r="F9" s="327" t="s">
        <v>14</v>
      </c>
      <c r="G9" s="327" t="s">
        <v>22</v>
      </c>
      <c r="H9" s="328"/>
      <c r="I9" s="323"/>
      <c r="J9" s="323"/>
      <c r="K9" s="323">
        <v>400</v>
      </c>
      <c r="L9" s="323">
        <v>800</v>
      </c>
      <c r="M9" s="323"/>
      <c r="N9" s="323"/>
      <c r="O9" s="323"/>
      <c r="P9" s="323"/>
      <c r="Q9" s="140">
        <v>7</v>
      </c>
    </row>
    <row r="10" spans="1:17" s="140" customFormat="1" ht="18.75" customHeight="1">
      <c r="A10" s="323">
        <v>447</v>
      </c>
      <c r="B10" s="332" t="s">
        <v>27</v>
      </c>
      <c r="C10" s="333">
        <v>2002</v>
      </c>
      <c r="D10" s="334">
        <v>2</v>
      </c>
      <c r="E10" s="331" t="s">
        <v>13</v>
      </c>
      <c r="F10" s="327" t="s">
        <v>14</v>
      </c>
      <c r="G10" s="327" t="s">
        <v>28</v>
      </c>
      <c r="H10" s="328"/>
      <c r="I10" s="323"/>
      <c r="J10" s="323">
        <v>200</v>
      </c>
      <c r="K10" s="323"/>
      <c r="L10" s="323"/>
      <c r="M10" s="323"/>
      <c r="N10" s="323"/>
      <c r="O10" s="323"/>
      <c r="P10" s="323"/>
      <c r="Q10" s="140">
        <v>8</v>
      </c>
    </row>
    <row r="11" spans="1:17" s="140" customFormat="1" ht="18.75" customHeight="1">
      <c r="A11" s="323">
        <v>471</v>
      </c>
      <c r="B11" s="335" t="s">
        <v>29</v>
      </c>
      <c r="C11" s="333">
        <v>1998</v>
      </c>
      <c r="D11" s="330" t="s">
        <v>30</v>
      </c>
      <c r="E11" s="331" t="s">
        <v>13</v>
      </c>
      <c r="F11" s="327" t="s">
        <v>31</v>
      </c>
      <c r="G11" s="332" t="s">
        <v>32</v>
      </c>
      <c r="H11" s="322"/>
      <c r="I11" s="323"/>
      <c r="J11" s="323">
        <v>200</v>
      </c>
      <c r="K11" s="323"/>
      <c r="L11" s="323"/>
      <c r="M11" s="323"/>
      <c r="N11" s="323"/>
      <c r="O11" s="323"/>
      <c r="P11" s="323"/>
      <c r="Q11" s="140">
        <v>9</v>
      </c>
    </row>
    <row r="12" spans="1:17" s="70" customFormat="1" ht="18.75" customHeight="1">
      <c r="A12" s="323">
        <v>472</v>
      </c>
      <c r="B12" s="336" t="s">
        <v>33</v>
      </c>
      <c r="C12" s="337">
        <v>1996</v>
      </c>
      <c r="D12" s="338" t="s">
        <v>34</v>
      </c>
      <c r="E12" s="331" t="s">
        <v>13</v>
      </c>
      <c r="F12" s="327" t="s">
        <v>31</v>
      </c>
      <c r="G12" s="339" t="s">
        <v>35</v>
      </c>
      <c r="H12" s="328"/>
      <c r="I12" s="323"/>
      <c r="J12" s="323"/>
      <c r="K12" s="323"/>
      <c r="L12" s="323">
        <v>800</v>
      </c>
      <c r="M12" s="323"/>
      <c r="N12" s="323"/>
      <c r="O12" s="323"/>
      <c r="P12" s="323"/>
      <c r="Q12" s="140">
        <v>10</v>
      </c>
    </row>
    <row r="13" spans="1:17" s="70" customFormat="1" ht="18.75" customHeight="1">
      <c r="A13" s="323">
        <v>473</v>
      </c>
      <c r="B13" s="336" t="s">
        <v>36</v>
      </c>
      <c r="C13" s="337">
        <v>1999</v>
      </c>
      <c r="D13" s="330" t="s">
        <v>30</v>
      </c>
      <c r="E13" s="331" t="s">
        <v>13</v>
      </c>
      <c r="F13" s="327" t="s">
        <v>31</v>
      </c>
      <c r="G13" s="339" t="s">
        <v>37</v>
      </c>
      <c r="H13" s="328"/>
      <c r="I13" s="323"/>
      <c r="J13" s="323"/>
      <c r="K13" s="323"/>
      <c r="L13" s="323"/>
      <c r="M13" s="323"/>
      <c r="N13" s="323"/>
      <c r="O13" s="323" t="s">
        <v>10</v>
      </c>
      <c r="P13" s="323"/>
      <c r="Q13" s="140">
        <v>11</v>
      </c>
    </row>
    <row r="14" spans="1:17" s="70" customFormat="1" ht="18.75" customHeight="1">
      <c r="A14" s="323">
        <v>475</v>
      </c>
      <c r="B14" s="336" t="s">
        <v>38</v>
      </c>
      <c r="C14" s="337">
        <v>1998</v>
      </c>
      <c r="D14" s="338" t="s">
        <v>34</v>
      </c>
      <c r="E14" s="331" t="s">
        <v>13</v>
      </c>
      <c r="F14" s="327" t="s">
        <v>31</v>
      </c>
      <c r="G14" s="339" t="s">
        <v>39</v>
      </c>
      <c r="H14" s="328"/>
      <c r="I14" s="323"/>
      <c r="J14" s="323"/>
      <c r="K14" s="323"/>
      <c r="L14" s="323"/>
      <c r="M14" s="323"/>
      <c r="N14" s="323" t="s">
        <v>9</v>
      </c>
      <c r="O14" s="323"/>
      <c r="P14" s="323"/>
      <c r="Q14" s="140">
        <v>12</v>
      </c>
    </row>
    <row r="15" spans="1:17" ht="18.75" customHeight="1">
      <c r="A15" s="323">
        <v>476</v>
      </c>
      <c r="B15" s="336" t="s">
        <v>40</v>
      </c>
      <c r="C15" s="337">
        <v>1996</v>
      </c>
      <c r="D15" s="338" t="s">
        <v>34</v>
      </c>
      <c r="E15" s="331" t="s">
        <v>13</v>
      </c>
      <c r="F15" s="327" t="s">
        <v>31</v>
      </c>
      <c r="G15" s="339" t="s">
        <v>41</v>
      </c>
      <c r="H15" s="328"/>
      <c r="I15" s="323"/>
      <c r="J15" s="323"/>
      <c r="K15" s="323"/>
      <c r="L15" s="323"/>
      <c r="M15" s="323"/>
      <c r="N15" s="323"/>
      <c r="O15" s="323" t="s">
        <v>10</v>
      </c>
      <c r="P15" s="323"/>
      <c r="Q15" s="140">
        <v>13</v>
      </c>
    </row>
    <row r="16" spans="1:17" ht="18.75" customHeight="1">
      <c r="A16" s="323">
        <v>477</v>
      </c>
      <c r="B16" s="336" t="s">
        <v>42</v>
      </c>
      <c r="C16" s="337">
        <v>2000</v>
      </c>
      <c r="D16" s="338" t="s">
        <v>34</v>
      </c>
      <c r="E16" s="331" t="s">
        <v>13</v>
      </c>
      <c r="F16" s="327" t="s">
        <v>31</v>
      </c>
      <c r="G16" s="339" t="s">
        <v>43</v>
      </c>
      <c r="H16" s="328"/>
      <c r="I16" s="323">
        <v>60</v>
      </c>
      <c r="J16" s="323"/>
      <c r="K16" s="323"/>
      <c r="L16" s="323"/>
      <c r="M16" s="323"/>
      <c r="N16" s="323"/>
      <c r="O16" s="323"/>
      <c r="P16" s="323"/>
      <c r="Q16" s="140">
        <v>14</v>
      </c>
    </row>
    <row r="17" spans="1:17" ht="18.75" customHeight="1">
      <c r="A17" s="323">
        <v>478</v>
      </c>
      <c r="B17" s="336" t="s">
        <v>44</v>
      </c>
      <c r="C17" s="337">
        <v>1999</v>
      </c>
      <c r="D17" s="338" t="s">
        <v>30</v>
      </c>
      <c r="E17" s="331" t="s">
        <v>13</v>
      </c>
      <c r="F17" s="327" t="s">
        <v>31</v>
      </c>
      <c r="G17" s="339" t="s">
        <v>45</v>
      </c>
      <c r="H17" s="328"/>
      <c r="I17" s="323"/>
      <c r="J17" s="323"/>
      <c r="K17" s="323"/>
      <c r="L17" s="323"/>
      <c r="M17" s="323"/>
      <c r="N17" s="323"/>
      <c r="O17" s="323"/>
      <c r="P17" s="323" t="s">
        <v>11</v>
      </c>
      <c r="Q17" s="140">
        <v>15</v>
      </c>
    </row>
    <row r="18" spans="1:17" ht="18.75" customHeight="1">
      <c r="A18" s="323">
        <v>479</v>
      </c>
      <c r="B18" s="336" t="s">
        <v>46</v>
      </c>
      <c r="C18" s="337">
        <v>2001</v>
      </c>
      <c r="D18" s="338" t="s">
        <v>30</v>
      </c>
      <c r="E18" s="331" t="s">
        <v>13</v>
      </c>
      <c r="F18" s="327" t="s">
        <v>31</v>
      </c>
      <c r="G18" s="339" t="s">
        <v>45</v>
      </c>
      <c r="H18" s="328"/>
      <c r="I18" s="323"/>
      <c r="J18" s="323"/>
      <c r="K18" s="323"/>
      <c r="L18" s="323"/>
      <c r="M18" s="323"/>
      <c r="N18" s="323"/>
      <c r="O18" s="323"/>
      <c r="P18" s="323" t="s">
        <v>11</v>
      </c>
      <c r="Q18" s="140">
        <v>16</v>
      </c>
    </row>
    <row r="19" spans="1:17" ht="18.75" customHeight="1">
      <c r="A19" s="323">
        <v>481</v>
      </c>
      <c r="B19" s="336" t="s">
        <v>47</v>
      </c>
      <c r="C19" s="337">
        <v>1999</v>
      </c>
      <c r="D19" s="338" t="s">
        <v>30</v>
      </c>
      <c r="E19" s="331" t="s">
        <v>13</v>
      </c>
      <c r="F19" s="327" t="s">
        <v>31</v>
      </c>
      <c r="G19" s="339" t="s">
        <v>35</v>
      </c>
      <c r="H19" s="328"/>
      <c r="I19" s="323">
        <v>60</v>
      </c>
      <c r="J19" s="323">
        <v>200</v>
      </c>
      <c r="K19" s="323"/>
      <c r="L19" s="323"/>
      <c r="M19" s="323"/>
      <c r="N19" s="323"/>
      <c r="O19" s="323"/>
      <c r="P19" s="323"/>
      <c r="Q19" s="140">
        <v>17</v>
      </c>
    </row>
    <row r="20" spans="1:17" ht="18.75" customHeight="1">
      <c r="A20" s="323">
        <v>482</v>
      </c>
      <c r="B20" s="336" t="s">
        <v>48</v>
      </c>
      <c r="C20" s="337">
        <v>1998</v>
      </c>
      <c r="D20" s="338" t="s">
        <v>30</v>
      </c>
      <c r="E20" s="331" t="s">
        <v>13</v>
      </c>
      <c r="F20" s="327" t="s">
        <v>31</v>
      </c>
      <c r="G20" s="339" t="s">
        <v>35</v>
      </c>
      <c r="H20" s="328"/>
      <c r="I20" s="323"/>
      <c r="J20" s="323">
        <v>200</v>
      </c>
      <c r="K20" s="323"/>
      <c r="L20" s="323"/>
      <c r="M20" s="323"/>
      <c r="N20" s="323"/>
      <c r="O20" s="323"/>
      <c r="P20" s="323"/>
      <c r="Q20" s="140">
        <v>18</v>
      </c>
    </row>
    <row r="21" spans="1:17" ht="15.75">
      <c r="A21" s="323">
        <v>483</v>
      </c>
      <c r="B21" s="340" t="s">
        <v>49</v>
      </c>
      <c r="C21" s="341">
        <v>1999</v>
      </c>
      <c r="D21" s="342" t="s">
        <v>30</v>
      </c>
      <c r="E21" s="331" t="s">
        <v>13</v>
      </c>
      <c r="F21" s="327" t="s">
        <v>31</v>
      </c>
      <c r="G21" s="343" t="s">
        <v>35</v>
      </c>
      <c r="H21" s="344"/>
      <c r="I21" s="323">
        <v>60</v>
      </c>
      <c r="J21" s="323"/>
      <c r="K21" s="323"/>
      <c r="L21" s="323"/>
      <c r="M21" s="323"/>
      <c r="N21" s="323"/>
      <c r="O21" s="323"/>
      <c r="P21" s="323"/>
      <c r="Q21" s="140">
        <v>19</v>
      </c>
    </row>
    <row r="22" spans="1:17" ht="15.75">
      <c r="A22" s="323">
        <v>529</v>
      </c>
      <c r="B22" s="345" t="s">
        <v>50</v>
      </c>
      <c r="C22" s="346">
        <v>2002</v>
      </c>
      <c r="D22" s="347" t="s">
        <v>51</v>
      </c>
      <c r="E22" s="331" t="s">
        <v>13</v>
      </c>
      <c r="F22" s="348" t="s">
        <v>52</v>
      </c>
      <c r="G22" s="345" t="s">
        <v>53</v>
      </c>
      <c r="H22" s="349"/>
      <c r="I22" s="330"/>
      <c r="J22" s="330"/>
      <c r="K22" s="330"/>
      <c r="L22" s="330"/>
      <c r="M22" s="330"/>
      <c r="N22" s="330"/>
      <c r="O22" s="330"/>
      <c r="P22" s="330" t="s">
        <v>11</v>
      </c>
      <c r="Q22" s="140">
        <v>20</v>
      </c>
    </row>
    <row r="23" spans="1:17" ht="15.75">
      <c r="A23" s="323">
        <v>530</v>
      </c>
      <c r="B23" s="345" t="s">
        <v>54</v>
      </c>
      <c r="C23" s="346">
        <v>2003</v>
      </c>
      <c r="D23" s="347" t="s">
        <v>51</v>
      </c>
      <c r="E23" s="331" t="s">
        <v>13</v>
      </c>
      <c r="F23" s="348" t="s">
        <v>52</v>
      </c>
      <c r="G23" s="345" t="s">
        <v>53</v>
      </c>
      <c r="H23" s="349"/>
      <c r="I23" s="330"/>
      <c r="J23" s="330"/>
      <c r="K23" s="330"/>
      <c r="L23" s="330"/>
      <c r="M23" s="330"/>
      <c r="N23" s="330"/>
      <c r="O23" s="330"/>
      <c r="P23" s="330" t="s">
        <v>11</v>
      </c>
      <c r="Q23" s="140">
        <v>21</v>
      </c>
    </row>
    <row r="24" spans="1:17" ht="15.75">
      <c r="A24" s="323">
        <v>380</v>
      </c>
      <c r="B24" s="350" t="s">
        <v>55</v>
      </c>
      <c r="C24" s="351">
        <v>1999</v>
      </c>
      <c r="D24" s="352">
        <v>2</v>
      </c>
      <c r="E24" s="353" t="s">
        <v>56</v>
      </c>
      <c r="F24" s="350" t="s">
        <v>57</v>
      </c>
      <c r="G24" s="350" t="s">
        <v>58</v>
      </c>
      <c r="H24" s="354"/>
      <c r="I24" s="323"/>
      <c r="J24" s="323"/>
      <c r="K24" s="323">
        <v>400</v>
      </c>
      <c r="L24" s="323">
        <v>800</v>
      </c>
      <c r="M24" s="323"/>
      <c r="N24" s="323"/>
      <c r="O24" s="323"/>
      <c r="P24" s="323"/>
      <c r="Q24" s="140">
        <v>22</v>
      </c>
    </row>
    <row r="25" spans="1:17" ht="15.75">
      <c r="A25" s="323">
        <v>385</v>
      </c>
      <c r="B25" s="350" t="s">
        <v>59</v>
      </c>
      <c r="C25" s="351">
        <v>1998</v>
      </c>
      <c r="D25" s="352">
        <v>1</v>
      </c>
      <c r="E25" s="353" t="s">
        <v>56</v>
      </c>
      <c r="F25" s="350" t="s">
        <v>57</v>
      </c>
      <c r="G25" s="350" t="s">
        <v>58</v>
      </c>
      <c r="H25" s="354"/>
      <c r="I25" s="323"/>
      <c r="J25" s="323"/>
      <c r="K25" s="323">
        <v>400</v>
      </c>
      <c r="L25" s="323">
        <v>800</v>
      </c>
      <c r="M25" s="323"/>
      <c r="N25" s="323"/>
      <c r="O25" s="323"/>
      <c r="P25" s="323"/>
      <c r="Q25" s="140">
        <v>23</v>
      </c>
    </row>
    <row r="26" spans="1:17" ht="15.75">
      <c r="A26" s="323">
        <v>389</v>
      </c>
      <c r="B26" s="350" t="s">
        <v>60</v>
      </c>
      <c r="C26" s="355">
        <v>2002</v>
      </c>
      <c r="D26" s="352">
        <v>1</v>
      </c>
      <c r="E26" s="353" t="s">
        <v>56</v>
      </c>
      <c r="F26" s="350" t="s">
        <v>57</v>
      </c>
      <c r="G26" s="350" t="s">
        <v>58</v>
      </c>
      <c r="H26" s="354"/>
      <c r="I26" s="323">
        <v>60</v>
      </c>
      <c r="J26" s="323">
        <v>200</v>
      </c>
      <c r="K26" s="323"/>
      <c r="L26" s="323"/>
      <c r="M26" s="323"/>
      <c r="N26" s="323"/>
      <c r="O26" s="323"/>
      <c r="P26" s="323"/>
      <c r="Q26" s="140">
        <v>24</v>
      </c>
    </row>
    <row r="27" spans="1:17" ht="15.75">
      <c r="A27" s="323">
        <v>390</v>
      </c>
      <c r="B27" s="350" t="s">
        <v>61</v>
      </c>
      <c r="C27" s="351">
        <v>1996</v>
      </c>
      <c r="D27" s="352" t="s">
        <v>34</v>
      </c>
      <c r="E27" s="353" t="s">
        <v>56</v>
      </c>
      <c r="F27" s="350" t="s">
        <v>62</v>
      </c>
      <c r="G27" s="350" t="s">
        <v>63</v>
      </c>
      <c r="H27" s="354"/>
      <c r="I27" s="323"/>
      <c r="J27" s="323"/>
      <c r="K27" s="323"/>
      <c r="L27" s="323">
        <v>800</v>
      </c>
      <c r="M27" s="323">
        <v>1500</v>
      </c>
      <c r="N27" s="323"/>
      <c r="O27" s="323"/>
      <c r="P27" s="323"/>
      <c r="Q27" s="140">
        <v>25</v>
      </c>
    </row>
    <row r="28" spans="1:17" ht="15.75">
      <c r="A28" s="323">
        <v>392</v>
      </c>
      <c r="B28" s="350" t="s">
        <v>64</v>
      </c>
      <c r="C28" s="351">
        <v>2000</v>
      </c>
      <c r="D28" s="352" t="s">
        <v>34</v>
      </c>
      <c r="E28" s="353" t="s">
        <v>56</v>
      </c>
      <c r="F28" s="350" t="s">
        <v>57</v>
      </c>
      <c r="G28" s="350" t="s">
        <v>63</v>
      </c>
      <c r="H28" s="354"/>
      <c r="I28" s="323">
        <v>60</v>
      </c>
      <c r="J28" s="323">
        <v>200</v>
      </c>
      <c r="K28" s="323"/>
      <c r="L28" s="323"/>
      <c r="M28" s="323"/>
      <c r="N28" s="323"/>
      <c r="O28" s="323"/>
      <c r="P28" s="323"/>
      <c r="Q28" s="140">
        <v>26</v>
      </c>
    </row>
    <row r="29" spans="1:17" ht="15.75">
      <c r="A29" s="323">
        <v>394</v>
      </c>
      <c r="B29" s="350" t="s">
        <v>65</v>
      </c>
      <c r="C29" s="351">
        <v>2001</v>
      </c>
      <c r="D29" s="352">
        <v>1</v>
      </c>
      <c r="E29" s="353" t="s">
        <v>56</v>
      </c>
      <c r="F29" s="350" t="s">
        <v>57</v>
      </c>
      <c r="G29" s="350" t="s">
        <v>63</v>
      </c>
      <c r="H29" s="354"/>
      <c r="I29" s="323"/>
      <c r="J29" s="323"/>
      <c r="K29" s="323"/>
      <c r="L29" s="323">
        <v>800</v>
      </c>
      <c r="M29" s="323">
        <v>1500</v>
      </c>
      <c r="N29" s="323"/>
      <c r="O29" s="323"/>
      <c r="P29" s="323"/>
      <c r="Q29" s="140">
        <v>27</v>
      </c>
    </row>
    <row r="30" spans="1:17" s="70" customFormat="1" ht="15.75">
      <c r="A30" s="323">
        <v>395</v>
      </c>
      <c r="B30" s="350" t="s">
        <v>66</v>
      </c>
      <c r="C30" s="351">
        <v>2002</v>
      </c>
      <c r="D30" s="352">
        <v>2</v>
      </c>
      <c r="E30" s="353" t="s">
        <v>56</v>
      </c>
      <c r="F30" s="350" t="s">
        <v>57</v>
      </c>
      <c r="G30" s="350" t="s">
        <v>63</v>
      </c>
      <c r="H30" s="354"/>
      <c r="I30" s="323"/>
      <c r="J30" s="323">
        <v>200</v>
      </c>
      <c r="K30" s="323">
        <v>400</v>
      </c>
      <c r="L30" s="323"/>
      <c r="M30" s="323"/>
      <c r="N30" s="323"/>
      <c r="O30" s="323"/>
      <c r="P30" s="323"/>
      <c r="Q30" s="140">
        <v>28</v>
      </c>
    </row>
    <row r="31" spans="1:17" s="140" customFormat="1" ht="15.75">
      <c r="A31" s="323">
        <v>400</v>
      </c>
      <c r="B31" s="350" t="s">
        <v>67</v>
      </c>
      <c r="C31" s="351">
        <v>2002</v>
      </c>
      <c r="D31" s="352">
        <v>2</v>
      </c>
      <c r="E31" s="353" t="s">
        <v>56</v>
      </c>
      <c r="F31" s="350" t="s">
        <v>57</v>
      </c>
      <c r="G31" s="350" t="s">
        <v>63</v>
      </c>
      <c r="H31" s="354"/>
      <c r="I31" s="323"/>
      <c r="J31" s="323"/>
      <c r="K31" s="323"/>
      <c r="L31" s="323">
        <v>800</v>
      </c>
      <c r="M31" s="323">
        <v>1500</v>
      </c>
      <c r="N31" s="323"/>
      <c r="O31" s="323"/>
      <c r="P31" s="323"/>
      <c r="Q31" s="140">
        <v>29</v>
      </c>
    </row>
    <row r="32" spans="1:17" s="140" customFormat="1" ht="15.75">
      <c r="A32" s="323">
        <v>401</v>
      </c>
      <c r="B32" s="350" t="s">
        <v>68</v>
      </c>
      <c r="C32" s="351">
        <v>2002</v>
      </c>
      <c r="D32" s="352">
        <v>1</v>
      </c>
      <c r="E32" s="353" t="s">
        <v>56</v>
      </c>
      <c r="F32" s="350" t="s">
        <v>57</v>
      </c>
      <c r="G32" s="350" t="s">
        <v>63</v>
      </c>
      <c r="H32" s="354"/>
      <c r="I32" s="323"/>
      <c r="J32" s="323"/>
      <c r="K32" s="323"/>
      <c r="L32" s="323">
        <v>800</v>
      </c>
      <c r="M32" s="323">
        <v>1500</v>
      </c>
      <c r="N32" s="323"/>
      <c r="O32" s="323"/>
      <c r="P32" s="323"/>
      <c r="Q32" s="140">
        <v>30</v>
      </c>
    </row>
    <row r="33" spans="1:17" s="70" customFormat="1" ht="15.75">
      <c r="A33" s="323">
        <v>402</v>
      </c>
      <c r="B33" s="350" t="s">
        <v>69</v>
      </c>
      <c r="C33" s="351">
        <v>2002</v>
      </c>
      <c r="D33" s="352">
        <v>2</v>
      </c>
      <c r="E33" s="353" t="s">
        <v>56</v>
      </c>
      <c r="F33" s="350" t="s">
        <v>57</v>
      </c>
      <c r="G33" s="350" t="s">
        <v>63</v>
      </c>
      <c r="H33" s="354"/>
      <c r="I33" s="323"/>
      <c r="J33" s="323"/>
      <c r="K33" s="323"/>
      <c r="L33" s="323">
        <v>800</v>
      </c>
      <c r="M33" s="323">
        <v>1500</v>
      </c>
      <c r="N33" s="323"/>
      <c r="O33" s="323"/>
      <c r="P33" s="323"/>
      <c r="Q33" s="140">
        <v>31</v>
      </c>
    </row>
    <row r="34" spans="1:17" s="70" customFormat="1" ht="15.75">
      <c r="A34" s="323">
        <v>406</v>
      </c>
      <c r="B34" s="350" t="s">
        <v>70</v>
      </c>
      <c r="C34" s="351">
        <v>2003</v>
      </c>
      <c r="D34" s="352">
        <v>1</v>
      </c>
      <c r="E34" s="353" t="s">
        <v>56</v>
      </c>
      <c r="F34" s="350" t="s">
        <v>57</v>
      </c>
      <c r="G34" s="350" t="s">
        <v>63</v>
      </c>
      <c r="H34" s="354"/>
      <c r="I34" s="323">
        <v>60</v>
      </c>
      <c r="J34" s="323">
        <v>200</v>
      </c>
      <c r="K34" s="323"/>
      <c r="L34" s="323"/>
      <c r="M34" s="323"/>
      <c r="N34" s="323"/>
      <c r="O34" s="323"/>
      <c r="P34" s="323"/>
      <c r="Q34" s="140">
        <v>32</v>
      </c>
    </row>
    <row r="35" spans="1:17" s="140" customFormat="1" ht="15.75">
      <c r="A35" s="323">
        <v>409</v>
      </c>
      <c r="B35" s="350" t="s">
        <v>71</v>
      </c>
      <c r="C35" s="351">
        <v>2003</v>
      </c>
      <c r="D35" s="352" t="s">
        <v>34</v>
      </c>
      <c r="E35" s="353" t="s">
        <v>56</v>
      </c>
      <c r="F35" s="350" t="s">
        <v>57</v>
      </c>
      <c r="G35" s="350" t="s">
        <v>63</v>
      </c>
      <c r="H35" s="354"/>
      <c r="I35" s="323"/>
      <c r="J35" s="323"/>
      <c r="K35" s="323"/>
      <c r="L35" s="323">
        <v>800</v>
      </c>
      <c r="M35" s="323">
        <v>1500</v>
      </c>
      <c r="N35" s="323"/>
      <c r="O35" s="323"/>
      <c r="P35" s="323"/>
      <c r="Q35" s="140">
        <v>33</v>
      </c>
    </row>
    <row r="36" spans="1:17" s="140" customFormat="1" ht="15.75">
      <c r="A36" s="323">
        <v>411</v>
      </c>
      <c r="B36" s="350" t="s">
        <v>72</v>
      </c>
      <c r="C36" s="351">
        <v>2003</v>
      </c>
      <c r="D36" s="352">
        <v>1</v>
      </c>
      <c r="E36" s="353" t="s">
        <v>56</v>
      </c>
      <c r="F36" s="350" t="s">
        <v>57</v>
      </c>
      <c r="G36" s="350" t="s">
        <v>63</v>
      </c>
      <c r="H36" s="354"/>
      <c r="I36" s="323"/>
      <c r="J36" s="323">
        <v>200</v>
      </c>
      <c r="K36" s="323">
        <v>400</v>
      </c>
      <c r="L36" s="323">
        <v>800</v>
      </c>
      <c r="M36" s="323"/>
      <c r="N36" s="323"/>
      <c r="O36" s="323"/>
      <c r="P36" s="323"/>
      <c r="Q36" s="140">
        <v>34</v>
      </c>
    </row>
    <row r="37" spans="1:17" s="140" customFormat="1" ht="15.75">
      <c r="A37" s="323">
        <v>412</v>
      </c>
      <c r="B37" s="350" t="s">
        <v>73</v>
      </c>
      <c r="C37" s="351">
        <v>2004</v>
      </c>
      <c r="D37" s="352">
        <v>1</v>
      </c>
      <c r="E37" s="353" t="s">
        <v>56</v>
      </c>
      <c r="F37" s="350" t="s">
        <v>57</v>
      </c>
      <c r="G37" s="350" t="s">
        <v>63</v>
      </c>
      <c r="H37" s="354"/>
      <c r="I37" s="323">
        <v>60</v>
      </c>
      <c r="J37" s="323">
        <v>200</v>
      </c>
      <c r="K37" s="323"/>
      <c r="L37" s="323"/>
      <c r="M37" s="323"/>
      <c r="N37" s="323"/>
      <c r="O37" s="323"/>
      <c r="P37" s="323"/>
      <c r="Q37" s="140">
        <v>35</v>
      </c>
    </row>
    <row r="38" spans="1:17" s="140" customFormat="1" ht="15.75">
      <c r="A38" s="323">
        <v>413</v>
      </c>
      <c r="B38" s="350" t="s">
        <v>74</v>
      </c>
      <c r="C38" s="351">
        <v>2004</v>
      </c>
      <c r="D38" s="352">
        <v>1</v>
      </c>
      <c r="E38" s="353" t="s">
        <v>56</v>
      </c>
      <c r="F38" s="350" t="s">
        <v>57</v>
      </c>
      <c r="G38" s="350" t="s">
        <v>63</v>
      </c>
      <c r="H38" s="354"/>
      <c r="I38" s="323">
        <v>60</v>
      </c>
      <c r="J38" s="323">
        <v>200</v>
      </c>
      <c r="K38" s="323"/>
      <c r="L38" s="323"/>
      <c r="M38" s="323"/>
      <c r="N38" s="323"/>
      <c r="O38" s="323"/>
      <c r="P38" s="323"/>
      <c r="Q38" s="140">
        <v>36</v>
      </c>
    </row>
    <row r="39" spans="1:17" s="70" customFormat="1" ht="15.75">
      <c r="A39" s="323">
        <v>414</v>
      </c>
      <c r="B39" s="350" t="s">
        <v>75</v>
      </c>
      <c r="C39" s="351">
        <v>2004</v>
      </c>
      <c r="D39" s="352">
        <v>2</v>
      </c>
      <c r="E39" s="353" t="s">
        <v>56</v>
      </c>
      <c r="F39" s="350" t="s">
        <v>57</v>
      </c>
      <c r="G39" s="350" t="s">
        <v>63</v>
      </c>
      <c r="H39" s="354"/>
      <c r="I39" s="323">
        <v>60</v>
      </c>
      <c r="J39" s="323">
        <v>200</v>
      </c>
      <c r="K39" s="323">
        <v>400</v>
      </c>
      <c r="L39" s="323"/>
      <c r="M39" s="323"/>
      <c r="N39" s="323"/>
      <c r="O39" s="323"/>
      <c r="P39" s="323"/>
      <c r="Q39" s="140">
        <v>37</v>
      </c>
    </row>
    <row r="40" spans="1:17" s="140" customFormat="1" ht="15.75">
      <c r="A40" s="323">
        <v>98</v>
      </c>
      <c r="B40" s="356" t="s">
        <v>76</v>
      </c>
      <c r="C40" s="357">
        <v>2001</v>
      </c>
      <c r="D40" s="338" t="s">
        <v>77</v>
      </c>
      <c r="E40" s="331" t="s">
        <v>78</v>
      </c>
      <c r="F40" s="358" t="s">
        <v>79</v>
      </c>
      <c r="G40" s="339" t="s">
        <v>80</v>
      </c>
      <c r="H40" s="328"/>
      <c r="I40" s="323"/>
      <c r="J40" s="323"/>
      <c r="K40" s="323"/>
      <c r="L40" s="323">
        <v>800</v>
      </c>
      <c r="M40" s="323">
        <v>1500</v>
      </c>
      <c r="N40" s="323"/>
      <c r="O40" s="323"/>
      <c r="P40" s="323"/>
      <c r="Q40" s="140">
        <v>38</v>
      </c>
    </row>
    <row r="41" spans="1:17" s="140" customFormat="1" ht="15.75">
      <c r="A41" s="323">
        <v>99</v>
      </c>
      <c r="B41" s="327" t="s">
        <v>81</v>
      </c>
      <c r="C41" s="359">
        <v>2001</v>
      </c>
      <c r="D41" s="360" t="s">
        <v>77</v>
      </c>
      <c r="E41" s="331" t="s">
        <v>78</v>
      </c>
      <c r="F41" s="358" t="s">
        <v>79</v>
      </c>
      <c r="G41" s="339" t="s">
        <v>80</v>
      </c>
      <c r="H41" s="328"/>
      <c r="I41" s="323"/>
      <c r="J41" s="323">
        <v>200</v>
      </c>
      <c r="K41" s="323">
        <v>400</v>
      </c>
      <c r="L41" s="323"/>
      <c r="M41" s="323"/>
      <c r="N41" s="323"/>
      <c r="O41" s="323"/>
      <c r="P41" s="323"/>
      <c r="Q41" s="140">
        <v>39</v>
      </c>
    </row>
    <row r="42" spans="1:17" s="70" customFormat="1" ht="15.75">
      <c r="A42" s="323">
        <v>102</v>
      </c>
      <c r="B42" s="327" t="s">
        <v>82</v>
      </c>
      <c r="C42" s="359">
        <v>2003</v>
      </c>
      <c r="D42" s="360" t="s">
        <v>83</v>
      </c>
      <c r="E42" s="331" t="s">
        <v>78</v>
      </c>
      <c r="F42" s="358" t="s">
        <v>79</v>
      </c>
      <c r="G42" s="339" t="s">
        <v>80</v>
      </c>
      <c r="H42" s="328"/>
      <c r="I42" s="323"/>
      <c r="J42" s="323"/>
      <c r="K42" s="323"/>
      <c r="L42" s="323"/>
      <c r="M42" s="323">
        <v>1500</v>
      </c>
      <c r="N42" s="323"/>
      <c r="O42" s="323"/>
      <c r="P42" s="323"/>
      <c r="Q42" s="140">
        <v>40</v>
      </c>
    </row>
    <row r="43" spans="1:17" s="140" customFormat="1" ht="15.75">
      <c r="A43" s="323">
        <v>105</v>
      </c>
      <c r="B43" s="361" t="s">
        <v>84</v>
      </c>
      <c r="C43" s="359">
        <v>1994</v>
      </c>
      <c r="D43" s="362" t="s">
        <v>85</v>
      </c>
      <c r="E43" s="363" t="s">
        <v>78</v>
      </c>
      <c r="F43" s="363" t="s">
        <v>86</v>
      </c>
      <c r="G43" s="361" t="s">
        <v>87</v>
      </c>
      <c r="H43" s="364"/>
      <c r="I43" s="323"/>
      <c r="J43" s="323">
        <v>200</v>
      </c>
      <c r="K43" s="323">
        <v>400</v>
      </c>
      <c r="L43" s="323"/>
      <c r="M43" s="323"/>
      <c r="N43" s="323"/>
      <c r="O43" s="323"/>
      <c r="P43" s="323"/>
      <c r="Q43" s="140">
        <v>41</v>
      </c>
    </row>
    <row r="44" spans="1:17" s="70" customFormat="1" ht="15.75">
      <c r="A44" s="323">
        <v>106</v>
      </c>
      <c r="B44" s="361" t="s">
        <v>88</v>
      </c>
      <c r="C44" s="359">
        <v>1997</v>
      </c>
      <c r="D44" s="365" t="s">
        <v>34</v>
      </c>
      <c r="E44" s="363" t="s">
        <v>78</v>
      </c>
      <c r="F44" s="363" t="s">
        <v>86</v>
      </c>
      <c r="G44" s="361" t="s">
        <v>87</v>
      </c>
      <c r="H44" s="364"/>
      <c r="I44" s="323">
        <v>60</v>
      </c>
      <c r="J44" s="323">
        <v>200</v>
      </c>
      <c r="K44" s="323"/>
      <c r="L44" s="323"/>
      <c r="M44" s="323"/>
      <c r="N44" s="323"/>
      <c r="O44" s="323"/>
      <c r="P44" s="323"/>
      <c r="Q44" s="140">
        <v>42</v>
      </c>
    </row>
    <row r="45" spans="1:17" s="307" customFormat="1" ht="15.75">
      <c r="A45" s="323">
        <v>107</v>
      </c>
      <c r="B45" s="361" t="s">
        <v>89</v>
      </c>
      <c r="C45" s="359">
        <v>2000</v>
      </c>
      <c r="D45" s="366" t="s">
        <v>34</v>
      </c>
      <c r="E45" s="363" t="s">
        <v>78</v>
      </c>
      <c r="F45" s="363" t="s">
        <v>86</v>
      </c>
      <c r="G45" s="361" t="s">
        <v>87</v>
      </c>
      <c r="H45" s="364"/>
      <c r="I45" s="323">
        <v>60</v>
      </c>
      <c r="J45" s="323">
        <v>200</v>
      </c>
      <c r="K45" s="323"/>
      <c r="L45" s="323"/>
      <c r="M45" s="323"/>
      <c r="N45" s="323" t="s">
        <v>9</v>
      </c>
      <c r="O45" s="323"/>
      <c r="P45" s="323"/>
      <c r="Q45" s="140">
        <v>43</v>
      </c>
    </row>
    <row r="46" spans="1:17" s="70" customFormat="1" ht="15.75">
      <c r="A46" s="323">
        <v>120</v>
      </c>
      <c r="B46" s="361" t="s">
        <v>90</v>
      </c>
      <c r="C46" s="367">
        <v>2005</v>
      </c>
      <c r="D46" s="366">
        <v>1</v>
      </c>
      <c r="E46" s="363" t="s">
        <v>78</v>
      </c>
      <c r="F46" s="363" t="s">
        <v>86</v>
      </c>
      <c r="G46" s="361" t="s">
        <v>87</v>
      </c>
      <c r="H46" s="364"/>
      <c r="I46" s="323">
        <v>60</v>
      </c>
      <c r="J46" s="323"/>
      <c r="K46" s="323"/>
      <c r="L46" s="323"/>
      <c r="M46" s="323"/>
      <c r="N46" s="323"/>
      <c r="O46" s="323"/>
      <c r="P46" s="323"/>
      <c r="Q46" s="140">
        <v>44</v>
      </c>
    </row>
    <row r="47" spans="1:17" s="307" customFormat="1" ht="15.75">
      <c r="A47" s="323">
        <v>123</v>
      </c>
      <c r="B47" s="368" t="s">
        <v>91</v>
      </c>
      <c r="C47" s="367">
        <v>1998</v>
      </c>
      <c r="D47" s="366" t="s">
        <v>34</v>
      </c>
      <c r="E47" s="363" t="s">
        <v>78</v>
      </c>
      <c r="F47" s="363" t="s">
        <v>86</v>
      </c>
      <c r="G47" s="361" t="s">
        <v>92</v>
      </c>
      <c r="H47" s="364"/>
      <c r="I47" s="323">
        <v>60</v>
      </c>
      <c r="J47" s="323"/>
      <c r="K47" s="323"/>
      <c r="L47" s="323"/>
      <c r="M47" s="323"/>
      <c r="N47" s="323"/>
      <c r="O47" s="323"/>
      <c r="P47" s="323"/>
      <c r="Q47" s="140">
        <v>45</v>
      </c>
    </row>
    <row r="48" spans="1:17" s="140" customFormat="1" ht="15.75">
      <c r="A48" s="323">
        <v>126</v>
      </c>
      <c r="B48" s="368" t="s">
        <v>93</v>
      </c>
      <c r="C48" s="367">
        <v>1998</v>
      </c>
      <c r="D48" s="366" t="s">
        <v>34</v>
      </c>
      <c r="E48" s="363" t="s">
        <v>78</v>
      </c>
      <c r="F48" s="363" t="s">
        <v>86</v>
      </c>
      <c r="G48" s="361" t="s">
        <v>92</v>
      </c>
      <c r="H48" s="364"/>
      <c r="I48" s="323">
        <v>60</v>
      </c>
      <c r="J48" s="323">
        <v>200</v>
      </c>
      <c r="K48" s="323"/>
      <c r="L48" s="323"/>
      <c r="M48" s="323"/>
      <c r="N48" s="323"/>
      <c r="O48" s="323"/>
      <c r="P48" s="323"/>
      <c r="Q48" s="140">
        <v>46</v>
      </c>
    </row>
    <row r="49" spans="1:17" s="140" customFormat="1" ht="15.75">
      <c r="A49" s="323">
        <v>127</v>
      </c>
      <c r="B49" s="368" t="s">
        <v>94</v>
      </c>
      <c r="C49" s="367">
        <v>1999</v>
      </c>
      <c r="D49" s="366" t="s">
        <v>34</v>
      </c>
      <c r="E49" s="363" t="s">
        <v>78</v>
      </c>
      <c r="F49" s="363" t="s">
        <v>86</v>
      </c>
      <c r="G49" s="361" t="s">
        <v>92</v>
      </c>
      <c r="H49" s="364"/>
      <c r="I49" s="323">
        <v>60</v>
      </c>
      <c r="J49" s="323"/>
      <c r="K49" s="323"/>
      <c r="L49" s="323"/>
      <c r="M49" s="323"/>
      <c r="N49" s="323"/>
      <c r="O49" s="323"/>
      <c r="P49" s="323"/>
      <c r="Q49" s="140">
        <v>47</v>
      </c>
    </row>
    <row r="50" spans="1:17" s="140" customFormat="1" ht="15.75">
      <c r="A50" s="323">
        <v>131</v>
      </c>
      <c r="B50" s="361" t="s">
        <v>95</v>
      </c>
      <c r="C50" s="359">
        <v>1999</v>
      </c>
      <c r="D50" s="366">
        <v>1</v>
      </c>
      <c r="E50" s="363" t="s">
        <v>78</v>
      </c>
      <c r="F50" s="363" t="s">
        <v>86</v>
      </c>
      <c r="G50" s="361" t="s">
        <v>92</v>
      </c>
      <c r="H50" s="364"/>
      <c r="I50" s="323">
        <v>400</v>
      </c>
      <c r="J50" s="323"/>
      <c r="K50" s="323"/>
      <c r="L50" s="323"/>
      <c r="M50" s="323"/>
      <c r="N50" s="323"/>
      <c r="O50" s="323"/>
      <c r="P50" s="323"/>
      <c r="Q50" s="140">
        <v>48</v>
      </c>
    </row>
    <row r="51" spans="1:17" s="140" customFormat="1" ht="15.75">
      <c r="A51" s="323">
        <v>134</v>
      </c>
      <c r="B51" s="361" t="s">
        <v>96</v>
      </c>
      <c r="C51" s="359">
        <v>2000</v>
      </c>
      <c r="D51" s="366">
        <v>1</v>
      </c>
      <c r="E51" s="363" t="s">
        <v>78</v>
      </c>
      <c r="F51" s="363" t="s">
        <v>86</v>
      </c>
      <c r="G51" s="361" t="s">
        <v>92</v>
      </c>
      <c r="H51" s="364"/>
      <c r="I51" s="323"/>
      <c r="J51" s="323">
        <v>200</v>
      </c>
      <c r="K51" s="323">
        <v>400</v>
      </c>
      <c r="L51" s="323"/>
      <c r="M51" s="323"/>
      <c r="N51" s="323"/>
      <c r="O51" s="323"/>
      <c r="P51" s="323"/>
      <c r="Q51" s="140">
        <v>49</v>
      </c>
    </row>
    <row r="52" spans="1:17" s="140" customFormat="1" ht="15.75">
      <c r="A52" s="323">
        <v>138</v>
      </c>
      <c r="B52" s="361" t="s">
        <v>97</v>
      </c>
      <c r="C52" s="359">
        <v>2002</v>
      </c>
      <c r="D52" s="366">
        <v>2</v>
      </c>
      <c r="E52" s="363" t="s">
        <v>78</v>
      </c>
      <c r="F52" s="363" t="s">
        <v>86</v>
      </c>
      <c r="G52" s="361" t="s">
        <v>92</v>
      </c>
      <c r="H52" s="364"/>
      <c r="I52" s="323">
        <v>60</v>
      </c>
      <c r="J52" s="323"/>
      <c r="K52" s="323"/>
      <c r="L52" s="323"/>
      <c r="M52" s="323"/>
      <c r="N52" s="323"/>
      <c r="O52" s="323"/>
      <c r="P52" s="323"/>
      <c r="Q52" s="140">
        <v>50</v>
      </c>
    </row>
    <row r="53" spans="1:17" s="70" customFormat="1" ht="15.75">
      <c r="A53" s="323">
        <v>143</v>
      </c>
      <c r="B53" s="361" t="s">
        <v>98</v>
      </c>
      <c r="C53" s="359">
        <v>2000</v>
      </c>
      <c r="D53" s="366" t="s">
        <v>34</v>
      </c>
      <c r="E53" s="363" t="s">
        <v>78</v>
      </c>
      <c r="F53" s="363" t="s">
        <v>86</v>
      </c>
      <c r="G53" s="361" t="s">
        <v>99</v>
      </c>
      <c r="H53" s="364"/>
      <c r="I53" s="323">
        <v>60</v>
      </c>
      <c r="J53" s="323">
        <v>200</v>
      </c>
      <c r="K53" s="323"/>
      <c r="L53" s="323"/>
      <c r="M53" s="323"/>
      <c r="N53" s="323"/>
      <c r="O53" s="323"/>
      <c r="P53" s="323"/>
      <c r="Q53" s="140">
        <v>51</v>
      </c>
    </row>
    <row r="54" spans="1:17" s="70" customFormat="1" ht="15.75">
      <c r="A54" s="323">
        <v>145</v>
      </c>
      <c r="B54" s="361" t="s">
        <v>100</v>
      </c>
      <c r="C54" s="359">
        <v>2001</v>
      </c>
      <c r="D54" s="366">
        <v>2</v>
      </c>
      <c r="E54" s="363" t="s">
        <v>78</v>
      </c>
      <c r="F54" s="363" t="s">
        <v>86</v>
      </c>
      <c r="G54" s="361" t="s">
        <v>99</v>
      </c>
      <c r="H54" s="364"/>
      <c r="I54" s="323"/>
      <c r="J54" s="323"/>
      <c r="K54" s="323">
        <v>400</v>
      </c>
      <c r="L54" s="323">
        <v>800</v>
      </c>
      <c r="M54" s="323"/>
      <c r="N54" s="323"/>
      <c r="O54" s="323"/>
      <c r="P54" s="323"/>
      <c r="Q54" s="140">
        <v>52</v>
      </c>
    </row>
    <row r="55" spans="1:17" s="140" customFormat="1" ht="15.75">
      <c r="A55" s="323">
        <v>146</v>
      </c>
      <c r="B55" s="361" t="s">
        <v>101</v>
      </c>
      <c r="C55" s="359">
        <v>2001</v>
      </c>
      <c r="D55" s="366">
        <v>1</v>
      </c>
      <c r="E55" s="363" t="s">
        <v>78</v>
      </c>
      <c r="F55" s="363" t="s">
        <v>86</v>
      </c>
      <c r="G55" s="361" t="s">
        <v>99</v>
      </c>
      <c r="H55" s="364"/>
      <c r="I55" s="323"/>
      <c r="J55" s="323"/>
      <c r="K55" s="323">
        <v>400</v>
      </c>
      <c r="L55" s="323">
        <v>800</v>
      </c>
      <c r="M55" s="323"/>
      <c r="N55" s="323"/>
      <c r="O55" s="323"/>
      <c r="P55" s="323"/>
      <c r="Q55" s="140">
        <v>53</v>
      </c>
    </row>
    <row r="56" spans="1:17" s="140" customFormat="1" ht="15.75">
      <c r="A56" s="323">
        <v>147</v>
      </c>
      <c r="B56" s="361" t="s">
        <v>102</v>
      </c>
      <c r="C56" s="359">
        <v>2002</v>
      </c>
      <c r="D56" s="366">
        <v>1</v>
      </c>
      <c r="E56" s="363" t="s">
        <v>78</v>
      </c>
      <c r="F56" s="363" t="s">
        <v>86</v>
      </c>
      <c r="G56" s="361" t="s">
        <v>99</v>
      </c>
      <c r="H56" s="364"/>
      <c r="I56" s="323"/>
      <c r="J56" s="323">
        <v>200</v>
      </c>
      <c r="K56" s="323">
        <v>400</v>
      </c>
      <c r="L56" s="323"/>
      <c r="M56" s="323"/>
      <c r="N56" s="323"/>
      <c r="O56" s="323"/>
      <c r="P56" s="323"/>
      <c r="Q56" s="140">
        <v>54</v>
      </c>
    </row>
    <row r="57" spans="1:17" s="307" customFormat="1" ht="15.75">
      <c r="A57" s="323">
        <v>149</v>
      </c>
      <c r="B57" s="361" t="s">
        <v>103</v>
      </c>
      <c r="C57" s="359">
        <v>2003</v>
      </c>
      <c r="D57" s="366">
        <v>1</v>
      </c>
      <c r="E57" s="363" t="s">
        <v>78</v>
      </c>
      <c r="F57" s="363" t="s">
        <v>86</v>
      </c>
      <c r="G57" s="361" t="s">
        <v>99</v>
      </c>
      <c r="H57" s="364"/>
      <c r="I57" s="323"/>
      <c r="J57" s="323">
        <v>200</v>
      </c>
      <c r="K57" s="323">
        <v>400</v>
      </c>
      <c r="L57" s="323"/>
      <c r="M57" s="323"/>
      <c r="N57" s="323"/>
      <c r="O57" s="323"/>
      <c r="P57" s="323"/>
      <c r="Q57" s="140">
        <v>55</v>
      </c>
    </row>
    <row r="58" spans="1:17" s="140" customFormat="1" ht="15.75">
      <c r="A58" s="323">
        <v>150</v>
      </c>
      <c r="B58" s="361" t="s">
        <v>104</v>
      </c>
      <c r="C58" s="359">
        <v>2004</v>
      </c>
      <c r="D58" s="366">
        <v>2</v>
      </c>
      <c r="E58" s="363" t="s">
        <v>78</v>
      </c>
      <c r="F58" s="363" t="s">
        <v>86</v>
      </c>
      <c r="G58" s="361" t="s">
        <v>99</v>
      </c>
      <c r="H58" s="364"/>
      <c r="I58" s="323"/>
      <c r="J58" s="323">
        <v>200</v>
      </c>
      <c r="K58" s="323">
        <v>400</v>
      </c>
      <c r="L58" s="323"/>
      <c r="M58" s="323"/>
      <c r="N58" s="323"/>
      <c r="O58" s="323"/>
      <c r="P58" s="323"/>
      <c r="Q58" s="140">
        <v>56</v>
      </c>
    </row>
    <row r="59" spans="1:17" s="307" customFormat="1" ht="15.75">
      <c r="A59" s="323">
        <v>153</v>
      </c>
      <c r="B59" s="361" t="s">
        <v>105</v>
      </c>
      <c r="C59" s="359">
        <v>1996</v>
      </c>
      <c r="D59" s="334" t="s">
        <v>85</v>
      </c>
      <c r="E59" s="363" t="s">
        <v>78</v>
      </c>
      <c r="F59" s="363" t="s">
        <v>86</v>
      </c>
      <c r="G59" s="361" t="s">
        <v>106</v>
      </c>
      <c r="H59" s="364"/>
      <c r="I59" s="323"/>
      <c r="J59" s="323"/>
      <c r="K59" s="323"/>
      <c r="L59" s="323">
        <v>800</v>
      </c>
      <c r="M59" s="323">
        <v>1500</v>
      </c>
      <c r="N59" s="323"/>
      <c r="O59" s="323"/>
      <c r="P59" s="323"/>
      <c r="Q59" s="140">
        <v>57</v>
      </c>
    </row>
    <row r="60" spans="1:17" s="70" customFormat="1" ht="15.75">
      <c r="A60" s="323">
        <v>155</v>
      </c>
      <c r="B60" s="361" t="s">
        <v>107</v>
      </c>
      <c r="C60" s="359">
        <v>2000</v>
      </c>
      <c r="D60" s="334" t="s">
        <v>34</v>
      </c>
      <c r="E60" s="363" t="s">
        <v>78</v>
      </c>
      <c r="F60" s="363" t="s">
        <v>86</v>
      </c>
      <c r="G60" s="361" t="s">
        <v>106</v>
      </c>
      <c r="H60" s="364"/>
      <c r="I60" s="323">
        <v>60</v>
      </c>
      <c r="J60" s="323">
        <v>200</v>
      </c>
      <c r="K60" s="323"/>
      <c r="L60" s="323"/>
      <c r="M60" s="323"/>
      <c r="N60" s="323"/>
      <c r="O60" s="323"/>
      <c r="P60" s="323"/>
      <c r="Q60" s="140">
        <v>58</v>
      </c>
    </row>
    <row r="61" spans="1:17" s="70" customFormat="1" ht="15.75">
      <c r="A61" s="323">
        <v>157</v>
      </c>
      <c r="B61" s="361" t="s">
        <v>108</v>
      </c>
      <c r="C61" s="359">
        <v>2003</v>
      </c>
      <c r="D61" s="366">
        <v>2</v>
      </c>
      <c r="E61" s="363" t="s">
        <v>78</v>
      </c>
      <c r="F61" s="363" t="s">
        <v>86</v>
      </c>
      <c r="G61" s="361" t="s">
        <v>106</v>
      </c>
      <c r="H61" s="364"/>
      <c r="I61" s="323">
        <v>60</v>
      </c>
      <c r="J61" s="323">
        <v>200</v>
      </c>
      <c r="K61" s="323"/>
      <c r="L61" s="323"/>
      <c r="M61" s="323"/>
      <c r="N61" s="323"/>
      <c r="O61" s="323"/>
      <c r="P61" s="323"/>
      <c r="Q61" s="140">
        <v>59</v>
      </c>
    </row>
    <row r="62" spans="1:17" s="307" customFormat="1" ht="15.75">
      <c r="A62" s="323">
        <v>162</v>
      </c>
      <c r="B62" s="361" t="s">
        <v>109</v>
      </c>
      <c r="C62" s="359">
        <v>1995</v>
      </c>
      <c r="D62" s="366">
        <v>1</v>
      </c>
      <c r="E62" s="363" t="s">
        <v>78</v>
      </c>
      <c r="F62" s="363" t="s">
        <v>110</v>
      </c>
      <c r="G62" s="361" t="s">
        <v>106</v>
      </c>
      <c r="H62" s="364"/>
      <c r="I62" s="323"/>
      <c r="J62" s="323">
        <v>200</v>
      </c>
      <c r="K62" s="323">
        <v>400</v>
      </c>
      <c r="L62" s="323"/>
      <c r="M62" s="323"/>
      <c r="N62" s="323"/>
      <c r="O62" s="323"/>
      <c r="P62" s="323"/>
      <c r="Q62" s="140">
        <v>60</v>
      </c>
    </row>
    <row r="63" spans="1:17" s="140" customFormat="1" ht="15.75">
      <c r="A63" s="323">
        <v>163</v>
      </c>
      <c r="B63" s="361" t="s">
        <v>111</v>
      </c>
      <c r="C63" s="359">
        <v>1997</v>
      </c>
      <c r="D63" s="323" t="s">
        <v>34</v>
      </c>
      <c r="E63" s="363" t="s">
        <v>78</v>
      </c>
      <c r="F63" s="363" t="s">
        <v>86</v>
      </c>
      <c r="G63" s="361" t="s">
        <v>106</v>
      </c>
      <c r="H63" s="364"/>
      <c r="I63" s="323">
        <v>60</v>
      </c>
      <c r="J63" s="323"/>
      <c r="K63" s="323"/>
      <c r="L63" s="323"/>
      <c r="M63" s="323"/>
      <c r="N63" s="323"/>
      <c r="O63" s="323"/>
      <c r="P63" s="323"/>
      <c r="Q63" s="140">
        <v>61</v>
      </c>
    </row>
    <row r="64" spans="1:17" s="70" customFormat="1" ht="15.75">
      <c r="A64" s="323">
        <v>79</v>
      </c>
      <c r="B64" s="369" t="s">
        <v>112</v>
      </c>
      <c r="C64" s="337">
        <v>2004</v>
      </c>
      <c r="D64" s="338" t="s">
        <v>83</v>
      </c>
      <c r="E64" s="326" t="s">
        <v>78</v>
      </c>
      <c r="F64" s="327" t="s">
        <v>113</v>
      </c>
      <c r="G64" s="370" t="s">
        <v>114</v>
      </c>
      <c r="H64" s="371"/>
      <c r="I64" s="323">
        <v>60</v>
      </c>
      <c r="J64" s="323">
        <v>200</v>
      </c>
      <c r="K64" s="323"/>
      <c r="L64" s="323"/>
      <c r="M64" s="323"/>
      <c r="N64" s="323"/>
      <c r="O64" s="323"/>
      <c r="P64" s="323"/>
      <c r="Q64" s="140">
        <v>62</v>
      </c>
    </row>
    <row r="65" spans="1:17" s="307" customFormat="1" ht="15.75">
      <c r="A65" s="323">
        <v>80</v>
      </c>
      <c r="B65" s="372" t="s">
        <v>115</v>
      </c>
      <c r="C65" s="373">
        <v>2002</v>
      </c>
      <c r="D65" s="374">
        <v>1</v>
      </c>
      <c r="E65" s="326" t="s">
        <v>78</v>
      </c>
      <c r="F65" s="327" t="s">
        <v>113</v>
      </c>
      <c r="G65" s="370" t="s">
        <v>116</v>
      </c>
      <c r="H65" s="371"/>
      <c r="I65" s="323">
        <v>60</v>
      </c>
      <c r="J65" s="323">
        <v>200</v>
      </c>
      <c r="K65" s="323"/>
      <c r="L65" s="323"/>
      <c r="M65" s="323"/>
      <c r="N65" s="323"/>
      <c r="O65" s="323"/>
      <c r="P65" s="323"/>
      <c r="Q65" s="140">
        <v>63</v>
      </c>
    </row>
    <row r="66" spans="1:17" s="140" customFormat="1" ht="15.75">
      <c r="A66" s="323">
        <v>81</v>
      </c>
      <c r="B66" s="375" t="s">
        <v>117</v>
      </c>
      <c r="C66" s="376">
        <v>2002</v>
      </c>
      <c r="D66" s="377" t="s">
        <v>51</v>
      </c>
      <c r="E66" s="326" t="s">
        <v>78</v>
      </c>
      <c r="F66" s="327" t="s">
        <v>113</v>
      </c>
      <c r="G66" s="370" t="s">
        <v>116</v>
      </c>
      <c r="H66" s="371"/>
      <c r="I66" s="323">
        <v>60</v>
      </c>
      <c r="J66" s="323"/>
      <c r="K66" s="323"/>
      <c r="L66" s="323"/>
      <c r="M66" s="323"/>
      <c r="N66" s="323" t="s">
        <v>9</v>
      </c>
      <c r="O66" s="323"/>
      <c r="P66" s="323"/>
      <c r="Q66" s="140">
        <v>64</v>
      </c>
    </row>
    <row r="67" spans="1:17" s="70" customFormat="1" ht="15.75">
      <c r="A67" s="323">
        <v>82</v>
      </c>
      <c r="B67" s="375" t="s">
        <v>118</v>
      </c>
      <c r="C67" s="376">
        <v>2001</v>
      </c>
      <c r="D67" s="377" t="s">
        <v>51</v>
      </c>
      <c r="E67" s="326" t="s">
        <v>78</v>
      </c>
      <c r="F67" s="327" t="s">
        <v>113</v>
      </c>
      <c r="G67" s="370" t="s">
        <v>119</v>
      </c>
      <c r="H67" s="371"/>
      <c r="I67" s="323"/>
      <c r="J67" s="323"/>
      <c r="K67" s="323"/>
      <c r="L67" s="323"/>
      <c r="M67" s="323"/>
      <c r="N67" s="323" t="s">
        <v>9</v>
      </c>
      <c r="O67" s="323"/>
      <c r="P67" s="323"/>
      <c r="Q67" s="140">
        <v>65</v>
      </c>
    </row>
    <row r="68" spans="1:17" s="140" customFormat="1" ht="15.75">
      <c r="A68" s="323">
        <v>83</v>
      </c>
      <c r="B68" s="375" t="s">
        <v>120</v>
      </c>
      <c r="C68" s="376">
        <v>2005</v>
      </c>
      <c r="D68" s="377" t="s">
        <v>51</v>
      </c>
      <c r="E68" s="326" t="s">
        <v>78</v>
      </c>
      <c r="F68" s="327" t="s">
        <v>113</v>
      </c>
      <c r="G68" s="370" t="s">
        <v>119</v>
      </c>
      <c r="H68" s="371"/>
      <c r="I68" s="323"/>
      <c r="J68" s="323"/>
      <c r="K68" s="323"/>
      <c r="L68" s="323"/>
      <c r="M68" s="323"/>
      <c r="N68" s="323" t="s">
        <v>9</v>
      </c>
      <c r="O68" s="323"/>
      <c r="P68" s="323"/>
      <c r="Q68" s="140">
        <v>66</v>
      </c>
    </row>
    <row r="69" spans="1:17" s="70" customFormat="1" ht="15.75">
      <c r="A69" s="323">
        <v>84</v>
      </c>
      <c r="B69" s="375" t="s">
        <v>121</v>
      </c>
      <c r="C69" s="376">
        <v>2003</v>
      </c>
      <c r="D69" s="377" t="s">
        <v>77</v>
      </c>
      <c r="E69" s="326" t="s">
        <v>78</v>
      </c>
      <c r="F69" s="327" t="s">
        <v>113</v>
      </c>
      <c r="G69" s="370" t="s">
        <v>119</v>
      </c>
      <c r="H69" s="371"/>
      <c r="I69" s="323"/>
      <c r="J69" s="323"/>
      <c r="K69" s="323">
        <v>400</v>
      </c>
      <c r="L69" s="323">
        <v>800</v>
      </c>
      <c r="M69" s="323"/>
      <c r="N69" s="323"/>
      <c r="O69" s="323"/>
      <c r="P69" s="323"/>
      <c r="Q69" s="140">
        <v>67</v>
      </c>
    </row>
    <row r="70" spans="1:17" s="307" customFormat="1" ht="15.75">
      <c r="A70" s="323">
        <v>85</v>
      </c>
      <c r="B70" s="375" t="s">
        <v>122</v>
      </c>
      <c r="C70" s="376">
        <v>2005</v>
      </c>
      <c r="D70" s="377" t="s">
        <v>83</v>
      </c>
      <c r="E70" s="326" t="s">
        <v>78</v>
      </c>
      <c r="F70" s="327" t="s">
        <v>113</v>
      </c>
      <c r="G70" s="370" t="s">
        <v>119</v>
      </c>
      <c r="H70" s="371"/>
      <c r="I70" s="323">
        <v>60</v>
      </c>
      <c r="J70" s="323"/>
      <c r="K70" s="323"/>
      <c r="L70" s="323"/>
      <c r="M70" s="323"/>
      <c r="N70" s="323"/>
      <c r="O70" s="323"/>
      <c r="P70" s="323"/>
      <c r="Q70" s="140">
        <v>68</v>
      </c>
    </row>
    <row r="71" spans="1:17" s="307" customFormat="1" ht="15.75">
      <c r="A71" s="323">
        <v>86</v>
      </c>
      <c r="B71" s="375" t="s">
        <v>123</v>
      </c>
      <c r="C71" s="376">
        <v>2005</v>
      </c>
      <c r="D71" s="377" t="s">
        <v>83</v>
      </c>
      <c r="E71" s="326" t="s">
        <v>78</v>
      </c>
      <c r="F71" s="327" t="s">
        <v>113</v>
      </c>
      <c r="G71" s="370" t="s">
        <v>119</v>
      </c>
      <c r="H71" s="371"/>
      <c r="I71" s="323">
        <v>60</v>
      </c>
      <c r="J71" s="323"/>
      <c r="K71" s="323"/>
      <c r="L71" s="323"/>
      <c r="M71" s="323"/>
      <c r="N71" s="323"/>
      <c r="O71" s="323"/>
      <c r="P71" s="323"/>
      <c r="Q71" s="140">
        <v>69</v>
      </c>
    </row>
    <row r="72" spans="1:17" s="140" customFormat="1" ht="15.75">
      <c r="A72" s="323">
        <v>87</v>
      </c>
      <c r="B72" s="375" t="s">
        <v>124</v>
      </c>
      <c r="C72" s="376">
        <v>2001</v>
      </c>
      <c r="D72" s="377" t="s">
        <v>83</v>
      </c>
      <c r="E72" s="326" t="s">
        <v>78</v>
      </c>
      <c r="F72" s="327" t="s">
        <v>113</v>
      </c>
      <c r="G72" s="370" t="s">
        <v>125</v>
      </c>
      <c r="H72" s="371"/>
      <c r="I72" s="323">
        <v>60</v>
      </c>
      <c r="J72" s="323"/>
      <c r="K72" s="323"/>
      <c r="L72" s="323">
        <v>800</v>
      </c>
      <c r="M72" s="323"/>
      <c r="N72" s="323"/>
      <c r="O72" s="323"/>
      <c r="P72" s="323"/>
      <c r="Q72" s="140">
        <v>70</v>
      </c>
    </row>
    <row r="73" spans="1:17" s="307" customFormat="1" ht="15.75">
      <c r="A73" s="323">
        <v>88</v>
      </c>
      <c r="B73" s="375" t="s">
        <v>126</v>
      </c>
      <c r="C73" s="376">
        <v>2003</v>
      </c>
      <c r="D73" s="377" t="s">
        <v>83</v>
      </c>
      <c r="E73" s="326" t="s">
        <v>78</v>
      </c>
      <c r="F73" s="327" t="s">
        <v>113</v>
      </c>
      <c r="G73" s="370" t="s">
        <v>125</v>
      </c>
      <c r="H73" s="371"/>
      <c r="I73" s="323">
        <v>60</v>
      </c>
      <c r="J73" s="323">
        <v>200</v>
      </c>
      <c r="K73" s="323"/>
      <c r="L73" s="323"/>
      <c r="M73" s="323"/>
      <c r="N73" s="323"/>
      <c r="O73" s="323"/>
      <c r="P73" s="323"/>
      <c r="Q73" s="140">
        <v>71</v>
      </c>
    </row>
    <row r="74" spans="1:17" s="307" customFormat="1" ht="15.75">
      <c r="A74" s="323">
        <v>89</v>
      </c>
      <c r="B74" s="375" t="s">
        <v>127</v>
      </c>
      <c r="C74" s="378">
        <v>2000</v>
      </c>
      <c r="D74" s="379" t="s">
        <v>77</v>
      </c>
      <c r="E74" s="326" t="s">
        <v>78</v>
      </c>
      <c r="F74" s="327" t="s">
        <v>113</v>
      </c>
      <c r="G74" s="370" t="s">
        <v>125</v>
      </c>
      <c r="H74" s="371"/>
      <c r="I74" s="323"/>
      <c r="J74" s="323"/>
      <c r="K74" s="323">
        <v>400</v>
      </c>
      <c r="L74" s="323">
        <v>800</v>
      </c>
      <c r="M74" s="323"/>
      <c r="N74" s="323"/>
      <c r="O74" s="323"/>
      <c r="P74" s="323"/>
      <c r="Q74" s="140">
        <v>72</v>
      </c>
    </row>
    <row r="75" spans="1:17" s="140" customFormat="1" ht="15.75">
      <c r="A75" s="323">
        <v>90</v>
      </c>
      <c r="B75" s="375" t="s">
        <v>128</v>
      </c>
      <c r="C75" s="378">
        <v>2004</v>
      </c>
      <c r="D75" s="379" t="s">
        <v>51</v>
      </c>
      <c r="E75" s="326" t="s">
        <v>78</v>
      </c>
      <c r="F75" s="327" t="s">
        <v>113</v>
      </c>
      <c r="G75" s="370" t="s">
        <v>125</v>
      </c>
      <c r="H75" s="371"/>
      <c r="I75" s="323"/>
      <c r="J75" s="323">
        <v>200</v>
      </c>
      <c r="K75" s="323">
        <v>400</v>
      </c>
      <c r="L75" s="323"/>
      <c r="M75" s="323"/>
      <c r="N75" s="323"/>
      <c r="O75" s="323"/>
      <c r="P75" s="323"/>
      <c r="Q75" s="140">
        <v>73</v>
      </c>
    </row>
    <row r="76" spans="1:17" s="140" customFormat="1" ht="15.75">
      <c r="A76" s="323">
        <v>91</v>
      </c>
      <c r="B76" s="375" t="s">
        <v>129</v>
      </c>
      <c r="C76" s="378">
        <v>2001</v>
      </c>
      <c r="D76" s="379" t="s">
        <v>34</v>
      </c>
      <c r="E76" s="326" t="s">
        <v>78</v>
      </c>
      <c r="F76" s="327" t="s">
        <v>113</v>
      </c>
      <c r="G76" s="370" t="s">
        <v>125</v>
      </c>
      <c r="H76" s="371"/>
      <c r="I76" s="323"/>
      <c r="J76" s="323"/>
      <c r="K76" s="323">
        <v>400</v>
      </c>
      <c r="L76" s="323">
        <v>800</v>
      </c>
      <c r="M76" s="323"/>
      <c r="N76" s="323"/>
      <c r="O76" s="323"/>
      <c r="P76" s="323"/>
      <c r="Q76" s="140">
        <v>74</v>
      </c>
    </row>
    <row r="77" spans="1:17" s="307" customFormat="1" ht="15.75">
      <c r="A77" s="323">
        <v>92</v>
      </c>
      <c r="B77" s="375" t="s">
        <v>130</v>
      </c>
      <c r="C77" s="378">
        <v>2005</v>
      </c>
      <c r="D77" s="379" t="s">
        <v>83</v>
      </c>
      <c r="E77" s="326" t="s">
        <v>78</v>
      </c>
      <c r="F77" s="327" t="s">
        <v>113</v>
      </c>
      <c r="G77" s="370" t="s">
        <v>125</v>
      </c>
      <c r="H77" s="371"/>
      <c r="I77" s="323">
        <v>60</v>
      </c>
      <c r="J77" s="323">
        <v>200</v>
      </c>
      <c r="K77" s="323"/>
      <c r="L77" s="323"/>
      <c r="M77" s="323"/>
      <c r="N77" s="323"/>
      <c r="O77" s="323"/>
      <c r="P77" s="323"/>
      <c r="Q77" s="140">
        <v>75</v>
      </c>
    </row>
    <row r="78" spans="1:17" s="70" customFormat="1" ht="15.75">
      <c r="A78" s="323">
        <v>93</v>
      </c>
      <c r="B78" s="375" t="s">
        <v>131</v>
      </c>
      <c r="C78" s="378">
        <v>2002</v>
      </c>
      <c r="D78" s="379" t="s">
        <v>77</v>
      </c>
      <c r="E78" s="326" t="s">
        <v>78</v>
      </c>
      <c r="F78" s="327" t="s">
        <v>113</v>
      </c>
      <c r="G78" s="370" t="s">
        <v>125</v>
      </c>
      <c r="H78" s="371"/>
      <c r="I78" s="323">
        <v>60</v>
      </c>
      <c r="J78" s="323"/>
      <c r="K78" s="323"/>
      <c r="L78" s="323"/>
      <c r="M78" s="323"/>
      <c r="N78" s="323"/>
      <c r="O78" s="323" t="s">
        <v>10</v>
      </c>
      <c r="P78" s="323"/>
      <c r="Q78" s="140">
        <v>76</v>
      </c>
    </row>
    <row r="79" spans="1:17" s="307" customFormat="1" ht="15.75">
      <c r="A79" s="323">
        <v>94</v>
      </c>
      <c r="B79" s="375" t="s">
        <v>132</v>
      </c>
      <c r="C79" s="378">
        <v>2003</v>
      </c>
      <c r="D79" s="379" t="s">
        <v>77</v>
      </c>
      <c r="E79" s="326" t="s">
        <v>78</v>
      </c>
      <c r="F79" s="327" t="s">
        <v>113</v>
      </c>
      <c r="G79" s="370" t="s">
        <v>114</v>
      </c>
      <c r="H79" s="371"/>
      <c r="I79" s="323">
        <v>60</v>
      </c>
      <c r="J79" s="323">
        <v>200</v>
      </c>
      <c r="K79" s="323"/>
      <c r="L79" s="323"/>
      <c r="M79" s="323"/>
      <c r="N79" s="323"/>
      <c r="O79" s="323"/>
      <c r="P79" s="323"/>
      <c r="Q79" s="140">
        <v>77</v>
      </c>
    </row>
    <row r="80" spans="1:17" s="307" customFormat="1" ht="15.75">
      <c r="A80" s="323">
        <v>95</v>
      </c>
      <c r="B80" s="375" t="s">
        <v>133</v>
      </c>
      <c r="C80" s="378">
        <v>2003</v>
      </c>
      <c r="D80" s="379" t="s">
        <v>77</v>
      </c>
      <c r="E80" s="326" t="s">
        <v>78</v>
      </c>
      <c r="F80" s="327" t="s">
        <v>113</v>
      </c>
      <c r="G80" s="370" t="s">
        <v>114</v>
      </c>
      <c r="H80" s="371"/>
      <c r="I80" s="323">
        <v>60</v>
      </c>
      <c r="J80" s="323">
        <v>200</v>
      </c>
      <c r="K80" s="323"/>
      <c r="L80" s="323"/>
      <c r="M80" s="323"/>
      <c r="N80" s="323"/>
      <c r="O80" s="323"/>
      <c r="P80" s="323"/>
      <c r="Q80" s="140">
        <v>78</v>
      </c>
    </row>
    <row r="81" spans="1:17" s="140" customFormat="1" ht="15.75">
      <c r="A81" s="323">
        <v>96</v>
      </c>
      <c r="B81" s="375" t="s">
        <v>134</v>
      </c>
      <c r="C81" s="378">
        <v>2004</v>
      </c>
      <c r="D81" s="379" t="s">
        <v>51</v>
      </c>
      <c r="E81" s="326" t="s">
        <v>78</v>
      </c>
      <c r="F81" s="327" t="s">
        <v>113</v>
      </c>
      <c r="G81" s="370" t="s">
        <v>114</v>
      </c>
      <c r="H81" s="371"/>
      <c r="I81" s="323">
        <v>60</v>
      </c>
      <c r="J81" s="323">
        <v>200</v>
      </c>
      <c r="K81" s="323"/>
      <c r="L81" s="323"/>
      <c r="M81" s="323"/>
      <c r="N81" s="323"/>
      <c r="O81" s="323"/>
      <c r="P81" s="323"/>
      <c r="Q81" s="140">
        <v>79</v>
      </c>
    </row>
    <row r="82" spans="1:17" s="70" customFormat="1" ht="15.75">
      <c r="A82" s="323">
        <v>97</v>
      </c>
      <c r="B82" s="375" t="s">
        <v>135</v>
      </c>
      <c r="C82" s="378">
        <v>2004</v>
      </c>
      <c r="D82" s="379" t="s">
        <v>83</v>
      </c>
      <c r="E82" s="326" t="s">
        <v>78</v>
      </c>
      <c r="F82" s="327" t="s">
        <v>113</v>
      </c>
      <c r="G82" s="370" t="s">
        <v>114</v>
      </c>
      <c r="H82" s="371"/>
      <c r="I82" s="323"/>
      <c r="J82" s="323"/>
      <c r="K82" s="323">
        <v>400</v>
      </c>
      <c r="L82" s="323">
        <v>800</v>
      </c>
      <c r="M82" s="323"/>
      <c r="N82" s="323"/>
      <c r="O82" s="323"/>
      <c r="P82" s="323"/>
      <c r="Q82" s="140">
        <v>80</v>
      </c>
    </row>
    <row r="83" spans="1:17" s="308" customFormat="1" ht="15.75">
      <c r="A83" s="323">
        <v>369</v>
      </c>
      <c r="B83" s="361" t="s">
        <v>136</v>
      </c>
      <c r="C83" s="380">
        <v>1996</v>
      </c>
      <c r="D83" s="366">
        <v>1</v>
      </c>
      <c r="E83" s="331" t="s">
        <v>137</v>
      </c>
      <c r="F83" s="327" t="s">
        <v>138</v>
      </c>
      <c r="G83" s="332" t="s">
        <v>139</v>
      </c>
      <c r="H83" s="322"/>
      <c r="I83" s="323">
        <v>60</v>
      </c>
      <c r="J83" s="323">
        <v>200</v>
      </c>
      <c r="K83" s="323">
        <v>400</v>
      </c>
      <c r="L83" s="323"/>
      <c r="M83" s="323"/>
      <c r="N83" s="323"/>
      <c r="O83" s="323"/>
      <c r="P83" s="323"/>
      <c r="Q83" s="140">
        <v>81</v>
      </c>
    </row>
    <row r="84" spans="1:17" s="309" customFormat="1" ht="15.75">
      <c r="A84" s="323">
        <v>370</v>
      </c>
      <c r="B84" s="361" t="s">
        <v>140</v>
      </c>
      <c r="C84" s="380">
        <v>1998</v>
      </c>
      <c r="D84" s="366">
        <v>1</v>
      </c>
      <c r="E84" s="331" t="s">
        <v>137</v>
      </c>
      <c r="F84" s="327" t="s">
        <v>138</v>
      </c>
      <c r="G84" s="332" t="s">
        <v>139</v>
      </c>
      <c r="H84" s="322"/>
      <c r="I84" s="323">
        <v>60</v>
      </c>
      <c r="J84" s="323">
        <v>200</v>
      </c>
      <c r="K84" s="323">
        <v>400</v>
      </c>
      <c r="L84" s="323"/>
      <c r="M84" s="323"/>
      <c r="N84" s="323"/>
      <c r="O84" s="323"/>
      <c r="P84" s="323"/>
      <c r="Q84" s="140">
        <v>82</v>
      </c>
    </row>
    <row r="85" spans="1:17" ht="15.75">
      <c r="A85" s="323">
        <v>371</v>
      </c>
      <c r="B85" s="361" t="s">
        <v>141</v>
      </c>
      <c r="C85" s="380">
        <v>1997</v>
      </c>
      <c r="D85" s="366">
        <v>1</v>
      </c>
      <c r="E85" s="331" t="s">
        <v>137</v>
      </c>
      <c r="F85" s="327" t="s">
        <v>138</v>
      </c>
      <c r="G85" s="332" t="s">
        <v>139</v>
      </c>
      <c r="H85" s="322"/>
      <c r="I85" s="323"/>
      <c r="J85" s="323">
        <v>200</v>
      </c>
      <c r="K85" s="323">
        <v>400</v>
      </c>
      <c r="L85" s="323"/>
      <c r="M85" s="323"/>
      <c r="N85" s="323"/>
      <c r="O85" s="323"/>
      <c r="P85" s="323"/>
      <c r="Q85" s="140">
        <v>83</v>
      </c>
    </row>
    <row r="86" spans="1:17" ht="15.75">
      <c r="A86" s="323">
        <v>372</v>
      </c>
      <c r="B86" s="361" t="s">
        <v>142</v>
      </c>
      <c r="C86" s="380">
        <v>1995</v>
      </c>
      <c r="D86" s="366">
        <v>2</v>
      </c>
      <c r="E86" s="331" t="s">
        <v>137</v>
      </c>
      <c r="F86" s="327" t="s">
        <v>138</v>
      </c>
      <c r="G86" s="332" t="s">
        <v>139</v>
      </c>
      <c r="H86" s="322"/>
      <c r="I86" s="323"/>
      <c r="J86" s="323"/>
      <c r="K86" s="323"/>
      <c r="L86" s="323">
        <v>800</v>
      </c>
      <c r="M86" s="323">
        <v>1500</v>
      </c>
      <c r="N86" s="323"/>
      <c r="O86" s="323"/>
      <c r="P86" s="323"/>
      <c r="Q86" s="140">
        <v>84</v>
      </c>
    </row>
    <row r="87" spans="1:17" s="308" customFormat="1" ht="15.75">
      <c r="A87" s="323">
        <v>373</v>
      </c>
      <c r="B87" s="369" t="s">
        <v>143</v>
      </c>
      <c r="C87" s="381">
        <v>2000</v>
      </c>
      <c r="D87" s="382" t="s">
        <v>77</v>
      </c>
      <c r="E87" s="331" t="s">
        <v>137</v>
      </c>
      <c r="F87" s="327" t="s">
        <v>138</v>
      </c>
      <c r="G87" s="332" t="s">
        <v>139</v>
      </c>
      <c r="H87" s="322"/>
      <c r="I87" s="323">
        <v>60</v>
      </c>
      <c r="J87" s="323">
        <v>200</v>
      </c>
      <c r="K87" s="323"/>
      <c r="L87" s="323"/>
      <c r="M87" s="323"/>
      <c r="N87" s="323"/>
      <c r="O87" s="323"/>
      <c r="P87" s="323"/>
      <c r="Q87" s="140">
        <v>85</v>
      </c>
    </row>
    <row r="88" spans="1:17" ht="15.75">
      <c r="A88" s="323">
        <v>374</v>
      </c>
      <c r="B88" s="369" t="s">
        <v>144</v>
      </c>
      <c r="C88" s="381">
        <v>2005</v>
      </c>
      <c r="D88" s="382" t="s">
        <v>77</v>
      </c>
      <c r="E88" s="331" t="s">
        <v>137</v>
      </c>
      <c r="F88" s="327" t="s">
        <v>138</v>
      </c>
      <c r="G88" s="332" t="s">
        <v>139</v>
      </c>
      <c r="H88" s="322"/>
      <c r="I88" s="323"/>
      <c r="J88" s="323"/>
      <c r="K88" s="323"/>
      <c r="L88" s="323">
        <v>800</v>
      </c>
      <c r="M88" s="323">
        <v>1500</v>
      </c>
      <c r="N88" s="323"/>
      <c r="O88" s="323"/>
      <c r="P88" s="323"/>
      <c r="Q88" s="140">
        <v>86</v>
      </c>
    </row>
    <row r="89" spans="1:17" ht="15.75">
      <c r="A89" s="323">
        <v>336</v>
      </c>
      <c r="B89" s="370" t="s">
        <v>145</v>
      </c>
      <c r="C89" s="383">
        <v>2005</v>
      </c>
      <c r="D89" s="360" t="s">
        <v>51</v>
      </c>
      <c r="E89" s="331" t="s">
        <v>137</v>
      </c>
      <c r="F89" s="327" t="s">
        <v>146</v>
      </c>
      <c r="G89" s="370" t="s">
        <v>147</v>
      </c>
      <c r="H89" s="371"/>
      <c r="I89" s="323"/>
      <c r="J89" s="323">
        <v>200</v>
      </c>
      <c r="K89" s="323">
        <v>400</v>
      </c>
      <c r="L89" s="323"/>
      <c r="M89" s="323"/>
      <c r="N89" s="323"/>
      <c r="O89" s="323"/>
      <c r="P89" s="323"/>
      <c r="Q89" s="140">
        <v>87</v>
      </c>
    </row>
    <row r="90" spans="1:17" ht="15.75">
      <c r="A90" s="323">
        <v>337</v>
      </c>
      <c r="B90" s="361" t="s">
        <v>148</v>
      </c>
      <c r="C90" s="359">
        <v>2005</v>
      </c>
      <c r="D90" s="384" t="s">
        <v>77</v>
      </c>
      <c r="E90" s="331" t="s">
        <v>137</v>
      </c>
      <c r="F90" s="327" t="s">
        <v>146</v>
      </c>
      <c r="G90" s="370" t="s">
        <v>147</v>
      </c>
      <c r="H90" s="371"/>
      <c r="I90" s="323"/>
      <c r="J90" s="323">
        <v>200</v>
      </c>
      <c r="K90" s="323">
        <v>400</v>
      </c>
      <c r="L90" s="323"/>
      <c r="M90" s="323"/>
      <c r="N90" s="323"/>
      <c r="O90" s="323"/>
      <c r="P90" s="323"/>
      <c r="Q90" s="140">
        <v>88</v>
      </c>
    </row>
    <row r="91" spans="1:17" ht="15.75">
      <c r="A91" s="323">
        <v>345</v>
      </c>
      <c r="B91" s="361" t="s">
        <v>149</v>
      </c>
      <c r="C91" s="380">
        <v>2005</v>
      </c>
      <c r="D91" s="384" t="s">
        <v>77</v>
      </c>
      <c r="E91" s="331" t="s">
        <v>137</v>
      </c>
      <c r="F91" s="327" t="s">
        <v>146</v>
      </c>
      <c r="G91" s="385" t="s">
        <v>150</v>
      </c>
      <c r="H91" s="386"/>
      <c r="I91" s="323">
        <v>60</v>
      </c>
      <c r="J91" s="323">
        <v>200</v>
      </c>
      <c r="K91" s="323"/>
      <c r="L91" s="323"/>
      <c r="M91" s="323"/>
      <c r="N91" s="323"/>
      <c r="O91" s="323"/>
      <c r="P91" s="323"/>
      <c r="Q91" s="140">
        <v>89</v>
      </c>
    </row>
    <row r="92" spans="1:17" ht="15.75">
      <c r="A92" s="323">
        <v>346</v>
      </c>
      <c r="B92" s="369" t="s">
        <v>151</v>
      </c>
      <c r="C92" s="381">
        <v>2003</v>
      </c>
      <c r="D92" s="387" t="s">
        <v>51</v>
      </c>
      <c r="E92" s="331" t="s">
        <v>137</v>
      </c>
      <c r="F92" s="327" t="s">
        <v>146</v>
      </c>
      <c r="G92" s="388" t="s">
        <v>150</v>
      </c>
      <c r="H92" s="364"/>
      <c r="I92" s="323">
        <v>60</v>
      </c>
      <c r="J92" s="323">
        <v>200</v>
      </c>
      <c r="K92" s="323"/>
      <c r="L92" s="323"/>
      <c r="M92" s="323"/>
      <c r="N92" s="323"/>
      <c r="O92" s="323"/>
      <c r="P92" s="323"/>
      <c r="Q92" s="140">
        <v>90</v>
      </c>
    </row>
    <row r="93" spans="1:17" ht="15.75">
      <c r="A93" s="323">
        <v>348</v>
      </c>
      <c r="B93" s="369" t="s">
        <v>152</v>
      </c>
      <c r="C93" s="381">
        <v>1999</v>
      </c>
      <c r="D93" s="384" t="s">
        <v>51</v>
      </c>
      <c r="E93" s="331" t="s">
        <v>137</v>
      </c>
      <c r="F93" s="327" t="s">
        <v>146</v>
      </c>
      <c r="G93" s="388" t="s">
        <v>153</v>
      </c>
      <c r="H93" s="364"/>
      <c r="I93" s="323">
        <v>60</v>
      </c>
      <c r="J93" s="323">
        <v>200</v>
      </c>
      <c r="K93" s="323"/>
      <c r="L93" s="323"/>
      <c r="M93" s="323"/>
      <c r="N93" s="323"/>
      <c r="O93" s="323"/>
      <c r="P93" s="323"/>
      <c r="Q93" s="140">
        <v>91</v>
      </c>
    </row>
    <row r="94" spans="1:17" ht="15.75">
      <c r="A94" s="323">
        <v>349</v>
      </c>
      <c r="B94" s="369" t="s">
        <v>154</v>
      </c>
      <c r="C94" s="381">
        <v>2000</v>
      </c>
      <c r="D94" s="384" t="s">
        <v>77</v>
      </c>
      <c r="E94" s="331" t="s">
        <v>137</v>
      </c>
      <c r="F94" s="327" t="s">
        <v>146</v>
      </c>
      <c r="G94" s="388" t="s">
        <v>153</v>
      </c>
      <c r="H94" s="364"/>
      <c r="I94" s="323"/>
      <c r="J94" s="323"/>
      <c r="K94" s="323"/>
      <c r="L94" s="323">
        <v>800</v>
      </c>
      <c r="M94" s="323">
        <v>1500</v>
      </c>
      <c r="N94" s="323"/>
      <c r="O94" s="323"/>
      <c r="P94" s="323"/>
      <c r="Q94" s="140">
        <v>92</v>
      </c>
    </row>
    <row r="95" spans="1:17" ht="15.75">
      <c r="A95" s="323">
        <v>350</v>
      </c>
      <c r="B95" s="369" t="s">
        <v>155</v>
      </c>
      <c r="C95" s="381">
        <v>2002</v>
      </c>
      <c r="D95" s="389" t="s">
        <v>83</v>
      </c>
      <c r="E95" s="331" t="s">
        <v>137</v>
      </c>
      <c r="F95" s="327" t="s">
        <v>146</v>
      </c>
      <c r="G95" s="388" t="s">
        <v>153</v>
      </c>
      <c r="H95" s="364"/>
      <c r="I95" s="323"/>
      <c r="J95" s="323"/>
      <c r="K95" s="323">
        <v>400</v>
      </c>
      <c r="L95" s="323">
        <v>800</v>
      </c>
      <c r="M95" s="323"/>
      <c r="N95" s="323"/>
      <c r="O95" s="323"/>
      <c r="P95" s="323"/>
      <c r="Q95" s="140">
        <v>93</v>
      </c>
    </row>
    <row r="96" spans="1:17" ht="15.75">
      <c r="A96" s="323">
        <v>361</v>
      </c>
      <c r="B96" s="369" t="s">
        <v>156</v>
      </c>
      <c r="C96" s="381">
        <v>2003</v>
      </c>
      <c r="D96" s="387" t="s">
        <v>77</v>
      </c>
      <c r="E96" s="331" t="s">
        <v>137</v>
      </c>
      <c r="F96" s="327" t="s">
        <v>146</v>
      </c>
      <c r="G96" s="388" t="s">
        <v>153</v>
      </c>
      <c r="H96" s="364"/>
      <c r="I96" s="323">
        <v>60</v>
      </c>
      <c r="J96" s="323">
        <v>200</v>
      </c>
      <c r="K96" s="323"/>
      <c r="L96" s="323"/>
      <c r="M96" s="323"/>
      <c r="N96" s="323"/>
      <c r="O96" s="323"/>
      <c r="P96" s="323"/>
      <c r="Q96" s="140">
        <v>94</v>
      </c>
    </row>
    <row r="97" spans="1:17" ht="15.75">
      <c r="A97" s="323">
        <v>362</v>
      </c>
      <c r="B97" s="369" t="s">
        <v>157</v>
      </c>
      <c r="C97" s="381">
        <v>2004</v>
      </c>
      <c r="D97" s="365" t="s">
        <v>83</v>
      </c>
      <c r="E97" s="331" t="s">
        <v>137</v>
      </c>
      <c r="F97" s="327" t="s">
        <v>146</v>
      </c>
      <c r="G97" s="388" t="s">
        <v>153</v>
      </c>
      <c r="H97" s="364"/>
      <c r="I97" s="323">
        <v>60</v>
      </c>
      <c r="J97" s="323">
        <v>200</v>
      </c>
      <c r="K97" s="323"/>
      <c r="L97" s="323"/>
      <c r="M97" s="323"/>
      <c r="N97" s="323"/>
      <c r="O97" s="323"/>
      <c r="P97" s="323"/>
      <c r="Q97" s="140">
        <v>95</v>
      </c>
    </row>
    <row r="98" spans="1:17" ht="15.75">
      <c r="A98" s="323">
        <v>364</v>
      </c>
      <c r="B98" s="369" t="s">
        <v>158</v>
      </c>
      <c r="C98" s="381">
        <v>1996</v>
      </c>
      <c r="D98" s="365" t="s">
        <v>34</v>
      </c>
      <c r="E98" s="331" t="s">
        <v>137</v>
      </c>
      <c r="F98" s="327" t="s">
        <v>146</v>
      </c>
      <c r="G98" s="388" t="s">
        <v>153</v>
      </c>
      <c r="H98" s="364"/>
      <c r="I98" s="323"/>
      <c r="J98" s="323"/>
      <c r="K98" s="323"/>
      <c r="L98" s="323">
        <v>800</v>
      </c>
      <c r="M98" s="323">
        <v>1500</v>
      </c>
      <c r="N98" s="323"/>
      <c r="O98" s="323"/>
      <c r="P98" s="323"/>
      <c r="Q98" s="140">
        <v>96</v>
      </c>
    </row>
    <row r="99" spans="1:17" ht="15.75">
      <c r="A99" s="323">
        <v>365</v>
      </c>
      <c r="B99" s="369" t="s">
        <v>159</v>
      </c>
      <c r="C99" s="381">
        <v>1997</v>
      </c>
      <c r="D99" s="365" t="s">
        <v>51</v>
      </c>
      <c r="E99" s="331" t="s">
        <v>137</v>
      </c>
      <c r="F99" s="327" t="s">
        <v>146</v>
      </c>
      <c r="G99" s="388" t="s">
        <v>153</v>
      </c>
      <c r="H99" s="364"/>
      <c r="I99" s="323"/>
      <c r="J99" s="323"/>
      <c r="K99" s="323"/>
      <c r="L99" s="323">
        <v>800</v>
      </c>
      <c r="M99" s="323"/>
      <c r="N99" s="323"/>
      <c r="O99" s="323"/>
      <c r="P99" s="323"/>
      <c r="Q99" s="140">
        <v>97</v>
      </c>
    </row>
    <row r="100" spans="1:17" ht="15.75">
      <c r="A100" s="323">
        <v>332</v>
      </c>
      <c r="B100" s="327" t="s">
        <v>160</v>
      </c>
      <c r="C100" s="329">
        <v>2003</v>
      </c>
      <c r="D100" s="365" t="s">
        <v>83</v>
      </c>
      <c r="E100" s="363" t="s">
        <v>137</v>
      </c>
      <c r="F100" s="390" t="s">
        <v>161</v>
      </c>
      <c r="G100" s="361" t="s">
        <v>162</v>
      </c>
      <c r="H100" s="364"/>
      <c r="I100" s="323">
        <v>60</v>
      </c>
      <c r="J100" s="323">
        <v>200</v>
      </c>
      <c r="K100" s="323"/>
      <c r="L100" s="323"/>
      <c r="M100" s="323"/>
      <c r="N100" s="323"/>
      <c r="O100" s="323"/>
      <c r="P100" s="323"/>
      <c r="Q100" s="140">
        <v>98</v>
      </c>
    </row>
    <row r="101" spans="1:17" ht="15.75">
      <c r="A101" s="323">
        <v>333</v>
      </c>
      <c r="B101" s="327" t="s">
        <v>163</v>
      </c>
      <c r="C101" s="329">
        <v>2000</v>
      </c>
      <c r="D101" s="365" t="s">
        <v>51</v>
      </c>
      <c r="E101" s="363" t="s">
        <v>137</v>
      </c>
      <c r="F101" s="390" t="s">
        <v>161</v>
      </c>
      <c r="G101" s="361" t="s">
        <v>164</v>
      </c>
      <c r="H101" s="364"/>
      <c r="I101" s="323">
        <v>60</v>
      </c>
      <c r="J101" s="323">
        <v>200</v>
      </c>
      <c r="K101" s="323"/>
      <c r="L101" s="323"/>
      <c r="M101" s="323"/>
      <c r="N101" s="323"/>
      <c r="O101" s="323"/>
      <c r="P101" s="323"/>
      <c r="Q101" s="140">
        <v>99</v>
      </c>
    </row>
    <row r="102" spans="1:17" ht="15.75">
      <c r="A102" s="323">
        <v>334</v>
      </c>
      <c r="B102" s="327" t="s">
        <v>165</v>
      </c>
      <c r="C102" s="329">
        <v>2004</v>
      </c>
      <c r="D102" s="365" t="s">
        <v>83</v>
      </c>
      <c r="E102" s="363" t="s">
        <v>137</v>
      </c>
      <c r="F102" s="390" t="s">
        <v>161</v>
      </c>
      <c r="G102" s="361" t="s">
        <v>162</v>
      </c>
      <c r="H102" s="364"/>
      <c r="I102" s="323">
        <v>60</v>
      </c>
      <c r="J102" s="323">
        <v>200</v>
      </c>
      <c r="K102" s="323"/>
      <c r="L102" s="323"/>
      <c r="M102" s="323"/>
      <c r="N102" s="323"/>
      <c r="O102" s="323"/>
      <c r="P102" s="323"/>
      <c r="Q102" s="140">
        <v>100</v>
      </c>
    </row>
    <row r="103" spans="1:17" ht="15.75">
      <c r="A103" s="323">
        <v>335</v>
      </c>
      <c r="B103" s="327" t="s">
        <v>166</v>
      </c>
      <c r="C103" s="329">
        <v>2003</v>
      </c>
      <c r="D103" s="365" t="s">
        <v>83</v>
      </c>
      <c r="E103" s="363" t="s">
        <v>137</v>
      </c>
      <c r="F103" s="390" t="s">
        <v>161</v>
      </c>
      <c r="G103" s="361" t="s">
        <v>162</v>
      </c>
      <c r="H103" s="364"/>
      <c r="I103" s="323"/>
      <c r="J103" s="323">
        <v>200</v>
      </c>
      <c r="K103" s="323">
        <v>400</v>
      </c>
      <c r="L103" s="323"/>
      <c r="M103" s="323"/>
      <c r="N103" s="323"/>
      <c r="O103" s="323"/>
      <c r="P103" s="323"/>
      <c r="Q103" s="140">
        <v>101</v>
      </c>
    </row>
    <row r="104" spans="1:17" ht="15.75">
      <c r="A104" s="323">
        <v>416</v>
      </c>
      <c r="B104" s="327" t="s">
        <v>167</v>
      </c>
      <c r="C104" s="329">
        <v>2004</v>
      </c>
      <c r="D104" s="391" t="s">
        <v>77</v>
      </c>
      <c r="E104" s="331" t="s">
        <v>137</v>
      </c>
      <c r="F104" s="327" t="s">
        <v>168</v>
      </c>
      <c r="G104" s="327" t="s">
        <v>169</v>
      </c>
      <c r="H104" s="328"/>
      <c r="I104" s="323"/>
      <c r="J104" s="323">
        <v>200</v>
      </c>
      <c r="K104" s="323">
        <v>400</v>
      </c>
      <c r="L104" s="323"/>
      <c r="M104" s="323"/>
      <c r="N104" s="323"/>
      <c r="O104" s="323"/>
      <c r="P104" s="323"/>
      <c r="Q104" s="140">
        <v>102</v>
      </c>
    </row>
    <row r="105" spans="1:17" ht="15.75">
      <c r="A105" s="323">
        <v>425</v>
      </c>
      <c r="B105" s="327" t="s">
        <v>170</v>
      </c>
      <c r="C105" s="329">
        <v>2001</v>
      </c>
      <c r="D105" s="391" t="s">
        <v>34</v>
      </c>
      <c r="E105" s="331" t="s">
        <v>137</v>
      </c>
      <c r="F105" s="327" t="s">
        <v>168</v>
      </c>
      <c r="G105" s="327" t="s">
        <v>171</v>
      </c>
      <c r="H105" s="328"/>
      <c r="I105" s="323"/>
      <c r="J105" s="323">
        <v>200</v>
      </c>
      <c r="K105" s="323">
        <v>400</v>
      </c>
      <c r="L105" s="323"/>
      <c r="M105" s="323"/>
      <c r="N105" s="323"/>
      <c r="O105" s="323"/>
      <c r="P105" s="323"/>
      <c r="Q105" s="140">
        <v>103</v>
      </c>
    </row>
    <row r="106" spans="1:17" ht="15.75">
      <c r="A106" s="323">
        <v>417</v>
      </c>
      <c r="B106" s="327" t="s">
        <v>172</v>
      </c>
      <c r="C106" s="329">
        <v>2004</v>
      </c>
      <c r="D106" s="391" t="s">
        <v>77</v>
      </c>
      <c r="E106" s="331" t="s">
        <v>137</v>
      </c>
      <c r="F106" s="327" t="s">
        <v>168</v>
      </c>
      <c r="G106" s="327" t="s">
        <v>171</v>
      </c>
      <c r="H106" s="328"/>
      <c r="I106" s="323"/>
      <c r="J106" s="323"/>
      <c r="K106" s="323"/>
      <c r="L106" s="323">
        <v>800</v>
      </c>
      <c r="M106" s="323">
        <v>1500</v>
      </c>
      <c r="N106" s="323"/>
      <c r="O106" s="323"/>
      <c r="P106" s="323"/>
      <c r="Q106" s="140">
        <v>104</v>
      </c>
    </row>
    <row r="107" spans="1:17" ht="15.75">
      <c r="A107" s="323">
        <v>423</v>
      </c>
      <c r="B107" s="327" t="s">
        <v>173</v>
      </c>
      <c r="C107" s="329">
        <v>2002</v>
      </c>
      <c r="D107" s="391" t="s">
        <v>51</v>
      </c>
      <c r="E107" s="331" t="s">
        <v>137</v>
      </c>
      <c r="F107" s="327" t="s">
        <v>168</v>
      </c>
      <c r="G107" s="327" t="s">
        <v>169</v>
      </c>
      <c r="H107" s="328"/>
      <c r="I107" s="323">
        <v>60</v>
      </c>
      <c r="J107" s="323"/>
      <c r="K107" s="323"/>
      <c r="L107" s="323"/>
      <c r="M107" s="323"/>
      <c r="N107" s="323" t="s">
        <v>9</v>
      </c>
      <c r="O107" s="323"/>
      <c r="P107" s="323"/>
      <c r="Q107" s="140">
        <v>105</v>
      </c>
    </row>
    <row r="108" spans="1:17" ht="15.75">
      <c r="A108" s="323">
        <v>426</v>
      </c>
      <c r="B108" s="327" t="s">
        <v>174</v>
      </c>
      <c r="C108" s="329">
        <v>2001</v>
      </c>
      <c r="D108" s="391" t="s">
        <v>51</v>
      </c>
      <c r="E108" s="331" t="s">
        <v>137</v>
      </c>
      <c r="F108" s="327" t="s">
        <v>168</v>
      </c>
      <c r="G108" s="327" t="s">
        <v>169</v>
      </c>
      <c r="H108" s="328"/>
      <c r="I108" s="323"/>
      <c r="J108" s="323">
        <v>200</v>
      </c>
      <c r="K108" s="323">
        <v>400</v>
      </c>
      <c r="L108" s="323"/>
      <c r="M108" s="323"/>
      <c r="N108" s="323"/>
      <c r="O108" s="323"/>
      <c r="P108" s="323"/>
      <c r="Q108" s="140">
        <v>106</v>
      </c>
    </row>
    <row r="109" spans="1:17" ht="15.75">
      <c r="A109" s="323">
        <v>424</v>
      </c>
      <c r="B109" s="327" t="s">
        <v>175</v>
      </c>
      <c r="C109" s="329">
        <v>2002</v>
      </c>
      <c r="D109" s="391" t="s">
        <v>77</v>
      </c>
      <c r="E109" s="331" t="s">
        <v>137</v>
      </c>
      <c r="F109" s="327" t="s">
        <v>168</v>
      </c>
      <c r="G109" s="327" t="s">
        <v>169</v>
      </c>
      <c r="H109" s="328"/>
      <c r="I109" s="323">
        <v>60</v>
      </c>
      <c r="J109" s="323">
        <v>200</v>
      </c>
      <c r="K109" s="323"/>
      <c r="L109" s="323"/>
      <c r="M109" s="323"/>
      <c r="N109" s="323"/>
      <c r="O109" s="323"/>
      <c r="P109" s="323"/>
      <c r="Q109" s="140">
        <v>107</v>
      </c>
    </row>
    <row r="110" spans="1:17" ht="15.75">
      <c r="A110" s="323">
        <v>420</v>
      </c>
      <c r="B110" s="327" t="s">
        <v>176</v>
      </c>
      <c r="C110" s="329">
        <v>2003</v>
      </c>
      <c r="D110" s="391" t="s">
        <v>77</v>
      </c>
      <c r="E110" s="331" t="s">
        <v>137</v>
      </c>
      <c r="F110" s="327" t="s">
        <v>168</v>
      </c>
      <c r="G110" s="327" t="s">
        <v>169</v>
      </c>
      <c r="H110" s="328"/>
      <c r="I110" s="323">
        <v>60</v>
      </c>
      <c r="J110" s="323">
        <v>200</v>
      </c>
      <c r="K110" s="323"/>
      <c r="L110" s="323"/>
      <c r="M110" s="323"/>
      <c r="N110" s="323"/>
      <c r="O110" s="323"/>
      <c r="P110" s="323"/>
      <c r="Q110" s="140">
        <v>108</v>
      </c>
    </row>
    <row r="111" spans="1:17" ht="15.75">
      <c r="A111" s="323">
        <v>421</v>
      </c>
      <c r="B111" s="327" t="s">
        <v>177</v>
      </c>
      <c r="C111" s="329">
        <v>2003</v>
      </c>
      <c r="D111" s="391" t="s">
        <v>51</v>
      </c>
      <c r="E111" s="331" t="s">
        <v>137</v>
      </c>
      <c r="F111" s="327" t="s">
        <v>168</v>
      </c>
      <c r="G111" s="327" t="s">
        <v>169</v>
      </c>
      <c r="H111" s="328"/>
      <c r="I111" s="323"/>
      <c r="J111" s="323">
        <v>200</v>
      </c>
      <c r="K111" s="323"/>
      <c r="L111" s="323"/>
      <c r="M111" s="323"/>
      <c r="N111" s="323" t="s">
        <v>9</v>
      </c>
      <c r="O111" s="323"/>
      <c r="P111" s="323"/>
      <c r="Q111" s="140">
        <v>109</v>
      </c>
    </row>
    <row r="112" spans="1:17" ht="15.75">
      <c r="A112" s="323">
        <v>418</v>
      </c>
      <c r="B112" s="327" t="s">
        <v>178</v>
      </c>
      <c r="C112" s="329">
        <v>2004</v>
      </c>
      <c r="D112" s="391" t="s">
        <v>77</v>
      </c>
      <c r="E112" s="331" t="s">
        <v>137</v>
      </c>
      <c r="F112" s="327" t="s">
        <v>168</v>
      </c>
      <c r="G112" s="327" t="s">
        <v>169</v>
      </c>
      <c r="H112" s="328"/>
      <c r="I112" s="323">
        <v>60</v>
      </c>
      <c r="J112" s="323">
        <v>200</v>
      </c>
      <c r="K112" s="323"/>
      <c r="L112" s="323"/>
      <c r="M112" s="323"/>
      <c r="N112" s="323"/>
      <c r="O112" s="323"/>
      <c r="P112" s="323"/>
      <c r="Q112" s="140">
        <v>110</v>
      </c>
    </row>
    <row r="113" spans="1:17" ht="15.75">
      <c r="A113" s="323">
        <v>422</v>
      </c>
      <c r="B113" s="327" t="s">
        <v>179</v>
      </c>
      <c r="C113" s="329">
        <v>2003</v>
      </c>
      <c r="D113" s="387" t="s">
        <v>77</v>
      </c>
      <c r="E113" s="331" t="s">
        <v>137</v>
      </c>
      <c r="F113" s="327" t="s">
        <v>168</v>
      </c>
      <c r="G113" s="392" t="s">
        <v>169</v>
      </c>
      <c r="H113" s="328"/>
      <c r="I113" s="323">
        <v>60</v>
      </c>
      <c r="J113" s="323"/>
      <c r="K113" s="323">
        <v>400</v>
      </c>
      <c r="L113" s="323"/>
      <c r="M113" s="323"/>
      <c r="N113" s="323"/>
      <c r="O113" s="323"/>
      <c r="P113" s="323"/>
      <c r="Q113" s="140">
        <v>111</v>
      </c>
    </row>
    <row r="114" spans="1:17" ht="15.75">
      <c r="A114" s="323">
        <v>419</v>
      </c>
      <c r="B114" s="327" t="s">
        <v>180</v>
      </c>
      <c r="C114" s="329">
        <v>2004</v>
      </c>
      <c r="D114" s="384" t="s">
        <v>77</v>
      </c>
      <c r="E114" s="331" t="s">
        <v>137</v>
      </c>
      <c r="F114" s="327" t="s">
        <v>168</v>
      </c>
      <c r="G114" s="392" t="s">
        <v>171</v>
      </c>
      <c r="H114" s="328"/>
      <c r="I114" s="323"/>
      <c r="J114" s="323">
        <v>200</v>
      </c>
      <c r="K114" s="323">
        <v>400</v>
      </c>
      <c r="L114" s="323"/>
      <c r="M114" s="323"/>
      <c r="N114" s="323"/>
      <c r="O114" s="323"/>
      <c r="P114" s="323"/>
      <c r="Q114" s="140">
        <v>112</v>
      </c>
    </row>
    <row r="115" spans="1:17" ht="15.75">
      <c r="A115" s="323">
        <v>311</v>
      </c>
      <c r="B115" s="332" t="s">
        <v>181</v>
      </c>
      <c r="C115" s="393">
        <v>1995</v>
      </c>
      <c r="D115" s="334" t="s">
        <v>34</v>
      </c>
      <c r="E115" s="363" t="s">
        <v>182</v>
      </c>
      <c r="F115" s="363" t="s">
        <v>183</v>
      </c>
      <c r="G115" s="332" t="s">
        <v>184</v>
      </c>
      <c r="H115" s="322"/>
      <c r="I115" s="323">
        <v>60</v>
      </c>
      <c r="J115" s="323">
        <v>200</v>
      </c>
      <c r="K115" s="323"/>
      <c r="L115" s="323"/>
      <c r="M115" s="323"/>
      <c r="N115" s="323"/>
      <c r="O115" s="323"/>
      <c r="P115" s="323"/>
      <c r="Q115" s="140">
        <v>113</v>
      </c>
    </row>
    <row r="116" spans="1:17" ht="15.75">
      <c r="A116" s="323">
        <v>312</v>
      </c>
      <c r="B116" s="332" t="s">
        <v>185</v>
      </c>
      <c r="C116" s="393">
        <v>1998</v>
      </c>
      <c r="D116" s="334" t="s">
        <v>34</v>
      </c>
      <c r="E116" s="363" t="s">
        <v>182</v>
      </c>
      <c r="F116" s="363" t="s">
        <v>183</v>
      </c>
      <c r="G116" s="332" t="s">
        <v>184</v>
      </c>
      <c r="H116" s="322"/>
      <c r="I116" s="323">
        <v>60</v>
      </c>
      <c r="J116" s="323">
        <v>200</v>
      </c>
      <c r="K116" s="323"/>
      <c r="L116" s="323"/>
      <c r="M116" s="323"/>
      <c r="N116" s="323"/>
      <c r="O116" s="323"/>
      <c r="P116" s="323"/>
      <c r="Q116" s="140">
        <v>114</v>
      </c>
    </row>
    <row r="117" spans="1:17" ht="15.75">
      <c r="A117" s="323">
        <v>313</v>
      </c>
      <c r="B117" s="332" t="s">
        <v>186</v>
      </c>
      <c r="C117" s="393">
        <v>2000</v>
      </c>
      <c r="D117" s="334" t="s">
        <v>34</v>
      </c>
      <c r="E117" s="363" t="s">
        <v>182</v>
      </c>
      <c r="F117" s="363" t="s">
        <v>183</v>
      </c>
      <c r="G117" s="332" t="s">
        <v>184</v>
      </c>
      <c r="H117" s="322"/>
      <c r="I117" s="323">
        <v>60</v>
      </c>
      <c r="J117" s="323">
        <v>200</v>
      </c>
      <c r="K117" s="323"/>
      <c r="L117" s="323"/>
      <c r="M117" s="323"/>
      <c r="N117" s="323"/>
      <c r="O117" s="323"/>
      <c r="P117" s="323"/>
      <c r="Q117" s="140">
        <v>115</v>
      </c>
    </row>
    <row r="118" spans="1:17" ht="15.75">
      <c r="A118" s="323">
        <v>314</v>
      </c>
      <c r="B118" s="332" t="s">
        <v>187</v>
      </c>
      <c r="C118" s="393">
        <v>2001</v>
      </c>
      <c r="D118" s="334">
        <v>1</v>
      </c>
      <c r="E118" s="363" t="s">
        <v>182</v>
      </c>
      <c r="F118" s="363" t="s">
        <v>183</v>
      </c>
      <c r="G118" s="332" t="s">
        <v>184</v>
      </c>
      <c r="H118" s="322"/>
      <c r="I118" s="323"/>
      <c r="J118" s="323">
        <v>200</v>
      </c>
      <c r="K118" s="323">
        <v>400</v>
      </c>
      <c r="L118" s="323"/>
      <c r="M118" s="323"/>
      <c r="N118" s="323"/>
      <c r="O118" s="323"/>
      <c r="P118" s="323"/>
      <c r="Q118" s="140">
        <v>116</v>
      </c>
    </row>
    <row r="119" spans="1:17" ht="15.75">
      <c r="A119" s="323">
        <v>315</v>
      </c>
      <c r="B119" s="332" t="s">
        <v>188</v>
      </c>
      <c r="C119" s="393">
        <v>2002</v>
      </c>
      <c r="D119" s="334">
        <v>1</v>
      </c>
      <c r="E119" s="363" t="s">
        <v>182</v>
      </c>
      <c r="F119" s="363" t="s">
        <v>183</v>
      </c>
      <c r="G119" s="332" t="s">
        <v>184</v>
      </c>
      <c r="H119" s="322"/>
      <c r="I119" s="323">
        <v>60</v>
      </c>
      <c r="J119" s="323">
        <v>200</v>
      </c>
      <c r="K119" s="323">
        <v>400</v>
      </c>
      <c r="L119" s="323"/>
      <c r="M119" s="323"/>
      <c r="N119" s="323"/>
      <c r="O119" s="323"/>
      <c r="P119" s="323"/>
      <c r="Q119" s="140">
        <v>117</v>
      </c>
    </row>
    <row r="120" spans="1:17" ht="15.75">
      <c r="A120" s="323">
        <v>323</v>
      </c>
      <c r="B120" s="394" t="s">
        <v>189</v>
      </c>
      <c r="C120" s="393">
        <v>2002</v>
      </c>
      <c r="D120" s="395" t="s">
        <v>51</v>
      </c>
      <c r="E120" s="363" t="s">
        <v>182</v>
      </c>
      <c r="F120" s="363" t="s">
        <v>190</v>
      </c>
      <c r="G120" s="396" t="s">
        <v>191</v>
      </c>
      <c r="H120" s="397"/>
      <c r="I120" s="323">
        <v>60</v>
      </c>
      <c r="J120" s="323">
        <v>200</v>
      </c>
      <c r="K120" s="323"/>
      <c r="L120" s="323"/>
      <c r="M120" s="323"/>
      <c r="N120" s="323"/>
      <c r="O120" s="323"/>
      <c r="P120" s="323"/>
      <c r="Q120" s="140">
        <v>118</v>
      </c>
    </row>
    <row r="121" spans="1:17" s="309" customFormat="1" ht="15.75">
      <c r="A121" s="398">
        <v>518</v>
      </c>
      <c r="B121" s="399" t="s">
        <v>192</v>
      </c>
      <c r="C121" s="329">
        <v>2004</v>
      </c>
      <c r="D121" s="400" t="s">
        <v>34</v>
      </c>
      <c r="E121" s="326" t="s">
        <v>56</v>
      </c>
      <c r="F121" s="399" t="s">
        <v>193</v>
      </c>
      <c r="G121" s="399" t="s">
        <v>194</v>
      </c>
      <c r="H121" s="401"/>
      <c r="I121" s="330"/>
      <c r="J121" s="330"/>
      <c r="K121" s="330"/>
      <c r="L121" s="330"/>
      <c r="M121" s="330"/>
      <c r="N121" s="330" t="s">
        <v>9</v>
      </c>
      <c r="O121" s="330"/>
      <c r="P121" s="330"/>
      <c r="Q121" s="140">
        <v>119</v>
      </c>
    </row>
    <row r="122" spans="1:17" ht="15.75">
      <c r="A122" s="398">
        <v>695</v>
      </c>
      <c r="B122" s="326" t="s">
        <v>195</v>
      </c>
      <c r="C122" s="329">
        <v>2004</v>
      </c>
      <c r="D122" s="360"/>
      <c r="E122" s="326" t="s">
        <v>78</v>
      </c>
      <c r="F122" s="326" t="s">
        <v>196</v>
      </c>
      <c r="G122" s="399" t="s">
        <v>197</v>
      </c>
      <c r="H122" s="401" t="s">
        <v>198</v>
      </c>
      <c r="I122" s="330">
        <v>60</v>
      </c>
      <c r="J122" s="330">
        <v>200</v>
      </c>
      <c r="K122" s="330"/>
      <c r="L122" s="330"/>
      <c r="M122" s="330"/>
      <c r="N122" s="330"/>
      <c r="O122" s="330"/>
      <c r="P122" s="330"/>
      <c r="Q122" s="140">
        <v>120</v>
      </c>
    </row>
    <row r="123" spans="1:17" ht="15.75">
      <c r="A123" s="398">
        <v>694</v>
      </c>
      <c r="B123" s="326" t="s">
        <v>199</v>
      </c>
      <c r="C123" s="329">
        <v>2001</v>
      </c>
      <c r="D123" s="360"/>
      <c r="E123" s="326" t="s">
        <v>78</v>
      </c>
      <c r="F123" s="326" t="s">
        <v>196</v>
      </c>
      <c r="G123" s="399" t="s">
        <v>197</v>
      </c>
      <c r="H123" s="401" t="s">
        <v>198</v>
      </c>
      <c r="I123" s="330">
        <v>60</v>
      </c>
      <c r="J123" s="330">
        <v>200</v>
      </c>
      <c r="K123" s="330"/>
      <c r="L123" s="330"/>
      <c r="M123" s="330"/>
      <c r="N123" s="330"/>
      <c r="O123" s="330"/>
      <c r="P123" s="330"/>
      <c r="Q123" s="140">
        <v>121</v>
      </c>
    </row>
    <row r="124" spans="1:17" ht="15.75">
      <c r="A124" s="323">
        <v>277</v>
      </c>
      <c r="B124" s="402" t="s">
        <v>200</v>
      </c>
      <c r="C124" s="346">
        <v>2003</v>
      </c>
      <c r="D124" s="403">
        <v>2</v>
      </c>
      <c r="E124" s="404" t="s">
        <v>201</v>
      </c>
      <c r="F124" s="327" t="s">
        <v>202</v>
      </c>
      <c r="G124" s="402" t="s">
        <v>203</v>
      </c>
      <c r="H124" s="344"/>
      <c r="I124" s="323"/>
      <c r="J124" s="323"/>
      <c r="K124" s="323"/>
      <c r="L124" s="323"/>
      <c r="M124" s="323">
        <v>1500</v>
      </c>
      <c r="N124" s="323"/>
      <c r="O124" s="323"/>
      <c r="P124" s="323"/>
      <c r="Q124" s="405">
        <v>1</v>
      </c>
    </row>
    <row r="125" spans="1:17" ht="15.75">
      <c r="A125" s="323">
        <v>278</v>
      </c>
      <c r="B125" s="402" t="s">
        <v>204</v>
      </c>
      <c r="C125" s="346">
        <v>2003</v>
      </c>
      <c r="D125" s="403">
        <v>2</v>
      </c>
      <c r="E125" s="404" t="s">
        <v>201</v>
      </c>
      <c r="F125" s="327" t="s">
        <v>202</v>
      </c>
      <c r="G125" s="402" t="s">
        <v>203</v>
      </c>
      <c r="H125" s="344"/>
      <c r="I125" s="323">
        <v>60</v>
      </c>
      <c r="J125" s="323"/>
      <c r="K125" s="323"/>
      <c r="L125" s="323"/>
      <c r="M125" s="323"/>
      <c r="N125" s="323"/>
      <c r="O125" s="323"/>
      <c r="P125" s="323"/>
      <c r="Q125" s="405">
        <v>2</v>
      </c>
    </row>
    <row r="126" spans="1:17" ht="15.75">
      <c r="A126" s="323">
        <v>279</v>
      </c>
      <c r="B126" s="327" t="s">
        <v>205</v>
      </c>
      <c r="C126" s="325">
        <v>2004</v>
      </c>
      <c r="D126" s="330">
        <v>3</v>
      </c>
      <c r="E126" s="404" t="s">
        <v>201</v>
      </c>
      <c r="F126" s="327" t="s">
        <v>202</v>
      </c>
      <c r="G126" s="327" t="s">
        <v>203</v>
      </c>
      <c r="H126" s="328"/>
      <c r="I126" s="323"/>
      <c r="J126" s="323"/>
      <c r="K126" s="323"/>
      <c r="L126" s="323"/>
      <c r="M126" s="323">
        <v>1500</v>
      </c>
      <c r="N126" s="323"/>
      <c r="O126" s="323"/>
      <c r="P126" s="323"/>
      <c r="Q126" s="405">
        <v>3</v>
      </c>
    </row>
    <row r="127" spans="1:17" ht="15.75">
      <c r="A127" s="323">
        <v>280</v>
      </c>
      <c r="B127" s="327" t="s">
        <v>206</v>
      </c>
      <c r="C127" s="325">
        <v>2001</v>
      </c>
      <c r="D127" s="330">
        <v>2</v>
      </c>
      <c r="E127" s="404" t="s">
        <v>201</v>
      </c>
      <c r="F127" s="327" t="s">
        <v>202</v>
      </c>
      <c r="G127" s="327" t="s">
        <v>203</v>
      </c>
      <c r="H127" s="328"/>
      <c r="I127" s="323"/>
      <c r="J127" s="323"/>
      <c r="K127" s="323">
        <v>400</v>
      </c>
      <c r="L127" s="323"/>
      <c r="M127" s="323"/>
      <c r="N127" s="323"/>
      <c r="O127" s="323"/>
      <c r="P127" s="323"/>
      <c r="Q127" s="405">
        <v>4</v>
      </c>
    </row>
    <row r="128" spans="1:17" ht="15.75">
      <c r="A128" s="323">
        <v>281</v>
      </c>
      <c r="B128" s="327" t="s">
        <v>207</v>
      </c>
      <c r="C128" s="325">
        <v>2004</v>
      </c>
      <c r="D128" s="330">
        <v>3</v>
      </c>
      <c r="E128" s="404" t="s">
        <v>201</v>
      </c>
      <c r="F128" s="327" t="s">
        <v>202</v>
      </c>
      <c r="G128" s="327" t="s">
        <v>203</v>
      </c>
      <c r="H128" s="328"/>
      <c r="I128" s="323"/>
      <c r="J128" s="323"/>
      <c r="K128" s="323">
        <v>400</v>
      </c>
      <c r="L128" s="323"/>
      <c r="M128" s="323"/>
      <c r="N128" s="323"/>
      <c r="O128" s="323"/>
      <c r="P128" s="323"/>
      <c r="Q128" s="405">
        <v>5</v>
      </c>
    </row>
    <row r="129" spans="1:17" ht="15.75">
      <c r="A129" s="323">
        <v>282</v>
      </c>
      <c r="B129" s="327" t="s">
        <v>208</v>
      </c>
      <c r="C129" s="325">
        <v>2005</v>
      </c>
      <c r="D129" s="330">
        <v>3</v>
      </c>
      <c r="E129" s="404" t="s">
        <v>201</v>
      </c>
      <c r="F129" s="327" t="s">
        <v>202</v>
      </c>
      <c r="G129" s="327" t="s">
        <v>203</v>
      </c>
      <c r="H129" s="328"/>
      <c r="I129" s="323"/>
      <c r="J129" s="323"/>
      <c r="K129" s="323"/>
      <c r="L129" s="323"/>
      <c r="M129" s="323">
        <v>1500</v>
      </c>
      <c r="N129" s="323"/>
      <c r="O129" s="323"/>
      <c r="P129" s="323"/>
      <c r="Q129" s="405">
        <v>6</v>
      </c>
    </row>
    <row r="130" spans="1:17" ht="15.75">
      <c r="A130" s="323">
        <v>283</v>
      </c>
      <c r="B130" s="327" t="s">
        <v>209</v>
      </c>
      <c r="C130" s="380">
        <v>2001</v>
      </c>
      <c r="D130" s="330">
        <v>3</v>
      </c>
      <c r="E130" s="404" t="s">
        <v>201</v>
      </c>
      <c r="F130" s="327" t="s">
        <v>202</v>
      </c>
      <c r="G130" s="327" t="s">
        <v>203</v>
      </c>
      <c r="H130" s="328"/>
      <c r="I130" s="323"/>
      <c r="J130" s="323"/>
      <c r="K130" s="323">
        <v>400</v>
      </c>
      <c r="L130" s="323"/>
      <c r="M130" s="323"/>
      <c r="N130" s="323"/>
      <c r="O130" s="323"/>
      <c r="P130" s="323"/>
      <c r="Q130" s="405">
        <v>7</v>
      </c>
    </row>
    <row r="131" spans="1:17" ht="15.75">
      <c r="A131" s="323">
        <v>284</v>
      </c>
      <c r="B131" s="327" t="s">
        <v>210</v>
      </c>
      <c r="C131" s="380">
        <v>2002</v>
      </c>
      <c r="D131" s="330">
        <v>2</v>
      </c>
      <c r="E131" s="404" t="s">
        <v>201</v>
      </c>
      <c r="F131" s="327" t="s">
        <v>202</v>
      </c>
      <c r="G131" s="327" t="s">
        <v>211</v>
      </c>
      <c r="H131" s="328"/>
      <c r="I131" s="323"/>
      <c r="J131" s="323"/>
      <c r="K131" s="323">
        <v>400</v>
      </c>
      <c r="L131" s="323"/>
      <c r="M131" s="323"/>
      <c r="N131" s="323"/>
      <c r="O131" s="323"/>
      <c r="P131" s="323"/>
      <c r="Q131" s="405">
        <v>8</v>
      </c>
    </row>
    <row r="132" spans="1:17" ht="15.75">
      <c r="A132" s="323">
        <v>285</v>
      </c>
      <c r="B132" s="327" t="s">
        <v>212</v>
      </c>
      <c r="C132" s="325">
        <v>2004</v>
      </c>
      <c r="D132" s="330">
        <v>2</v>
      </c>
      <c r="E132" s="404" t="s">
        <v>201</v>
      </c>
      <c r="F132" s="327" t="s">
        <v>202</v>
      </c>
      <c r="G132" s="327" t="s">
        <v>211</v>
      </c>
      <c r="H132" s="328"/>
      <c r="I132" s="323">
        <v>60</v>
      </c>
      <c r="J132" s="323"/>
      <c r="K132" s="323"/>
      <c r="L132" s="323"/>
      <c r="M132" s="323"/>
      <c r="N132" s="323"/>
      <c r="O132" s="323"/>
      <c r="P132" s="323"/>
      <c r="Q132" s="405">
        <v>9</v>
      </c>
    </row>
    <row r="133" spans="1:17" ht="15.75">
      <c r="A133" s="323">
        <v>286</v>
      </c>
      <c r="B133" s="327" t="s">
        <v>213</v>
      </c>
      <c r="C133" s="325">
        <v>2001</v>
      </c>
      <c r="D133" s="330">
        <v>2</v>
      </c>
      <c r="E133" s="404" t="s">
        <v>201</v>
      </c>
      <c r="F133" s="327" t="s">
        <v>202</v>
      </c>
      <c r="G133" s="327" t="s">
        <v>203</v>
      </c>
      <c r="H133" s="328"/>
      <c r="I133" s="323"/>
      <c r="J133" s="323"/>
      <c r="K133" s="323">
        <v>400</v>
      </c>
      <c r="L133" s="323"/>
      <c r="M133" s="323"/>
      <c r="N133" s="323"/>
      <c r="O133" s="323"/>
      <c r="P133" s="323"/>
      <c r="Q133" s="405">
        <v>10</v>
      </c>
    </row>
    <row r="134" spans="1:17" ht="15.75">
      <c r="A134" s="323">
        <v>287</v>
      </c>
      <c r="B134" s="327" t="s">
        <v>214</v>
      </c>
      <c r="C134" s="325">
        <v>2002</v>
      </c>
      <c r="D134" s="330">
        <v>2</v>
      </c>
      <c r="E134" s="404" t="s">
        <v>201</v>
      </c>
      <c r="F134" s="327" t="s">
        <v>202</v>
      </c>
      <c r="G134" s="327" t="s">
        <v>203</v>
      </c>
      <c r="H134" s="328"/>
      <c r="I134" s="323"/>
      <c r="J134" s="323"/>
      <c r="K134" s="323">
        <v>400</v>
      </c>
      <c r="L134" s="323"/>
      <c r="M134" s="323"/>
      <c r="N134" s="323"/>
      <c r="O134" s="323"/>
      <c r="P134" s="323"/>
      <c r="Q134" s="405">
        <v>11</v>
      </c>
    </row>
    <row r="135" spans="1:17" ht="15.75">
      <c r="A135" s="323">
        <v>288</v>
      </c>
      <c r="B135" s="327" t="s">
        <v>215</v>
      </c>
      <c r="C135" s="325">
        <v>2004</v>
      </c>
      <c r="D135" s="330">
        <v>3</v>
      </c>
      <c r="E135" s="404" t="s">
        <v>201</v>
      </c>
      <c r="F135" s="327" t="s">
        <v>202</v>
      </c>
      <c r="G135" s="327" t="s">
        <v>211</v>
      </c>
      <c r="H135" s="328"/>
      <c r="I135" s="323"/>
      <c r="J135" s="323"/>
      <c r="K135" s="323">
        <v>400</v>
      </c>
      <c r="L135" s="323"/>
      <c r="M135" s="323"/>
      <c r="N135" s="323"/>
      <c r="O135" s="323"/>
      <c r="P135" s="323"/>
      <c r="Q135" s="405">
        <v>12</v>
      </c>
    </row>
    <row r="136" spans="1:17" s="70" customFormat="1" ht="15.75">
      <c r="A136" s="323">
        <v>289</v>
      </c>
      <c r="B136" s="327" t="s">
        <v>216</v>
      </c>
      <c r="C136" s="381">
        <v>2005</v>
      </c>
      <c r="D136" s="330">
        <v>2</v>
      </c>
      <c r="E136" s="404" t="s">
        <v>201</v>
      </c>
      <c r="F136" s="327" t="s">
        <v>202</v>
      </c>
      <c r="G136" s="327" t="s">
        <v>203</v>
      </c>
      <c r="H136" s="328"/>
      <c r="I136" s="323"/>
      <c r="J136" s="323"/>
      <c r="K136" s="323">
        <v>400</v>
      </c>
      <c r="L136" s="323"/>
      <c r="M136" s="323"/>
      <c r="N136" s="323"/>
      <c r="O136" s="323"/>
      <c r="P136" s="323"/>
      <c r="Q136" s="405">
        <v>13</v>
      </c>
    </row>
    <row r="137" spans="1:17" s="140" customFormat="1" ht="15.75">
      <c r="A137" s="323">
        <v>306</v>
      </c>
      <c r="B137" s="332" t="s">
        <v>217</v>
      </c>
      <c r="C137" s="333">
        <v>2004</v>
      </c>
      <c r="D137" s="387"/>
      <c r="E137" s="392" t="s">
        <v>201</v>
      </c>
      <c r="F137" s="392" t="s">
        <v>218</v>
      </c>
      <c r="G137" s="332" t="s">
        <v>219</v>
      </c>
      <c r="H137" s="322"/>
      <c r="I137" s="323"/>
      <c r="J137" s="323">
        <v>200</v>
      </c>
      <c r="K137" s="323"/>
      <c r="L137" s="323">
        <v>800</v>
      </c>
      <c r="M137" s="323"/>
      <c r="N137" s="323"/>
      <c r="O137" s="323"/>
      <c r="P137" s="323"/>
      <c r="Q137" s="405">
        <v>14</v>
      </c>
    </row>
    <row r="138" spans="1:17" s="140" customFormat="1" ht="15.75">
      <c r="A138" s="323">
        <v>307</v>
      </c>
      <c r="B138" s="332" t="s">
        <v>220</v>
      </c>
      <c r="C138" s="333">
        <v>2005</v>
      </c>
      <c r="D138" s="389"/>
      <c r="E138" s="392" t="s">
        <v>201</v>
      </c>
      <c r="F138" s="392" t="s">
        <v>218</v>
      </c>
      <c r="G138" s="332" t="s">
        <v>219</v>
      </c>
      <c r="H138" s="322"/>
      <c r="I138" s="323"/>
      <c r="J138" s="323">
        <v>200</v>
      </c>
      <c r="K138" s="323"/>
      <c r="L138" s="323"/>
      <c r="M138" s="323"/>
      <c r="N138" s="323"/>
      <c r="O138" s="323"/>
      <c r="P138" s="323"/>
      <c r="Q138" s="405">
        <v>15</v>
      </c>
    </row>
    <row r="139" spans="1:17" s="307" customFormat="1" ht="15.75">
      <c r="A139" s="323">
        <v>309</v>
      </c>
      <c r="B139" s="332" t="s">
        <v>221</v>
      </c>
      <c r="C139" s="333">
        <v>2005</v>
      </c>
      <c r="D139" s="389"/>
      <c r="E139" s="392" t="s">
        <v>201</v>
      </c>
      <c r="F139" s="392" t="s">
        <v>218</v>
      </c>
      <c r="G139" s="332" t="s">
        <v>219</v>
      </c>
      <c r="H139" s="322"/>
      <c r="I139" s="323"/>
      <c r="J139" s="323">
        <v>200</v>
      </c>
      <c r="K139" s="323"/>
      <c r="L139" s="323"/>
      <c r="M139" s="323"/>
      <c r="N139" s="323"/>
      <c r="O139" s="323"/>
      <c r="P139" s="323"/>
      <c r="Q139" s="405">
        <v>16</v>
      </c>
    </row>
    <row r="140" spans="1:17" s="70" customFormat="1" ht="15.75">
      <c r="A140" s="323">
        <v>310</v>
      </c>
      <c r="B140" s="332" t="s">
        <v>222</v>
      </c>
      <c r="C140" s="333">
        <v>2005</v>
      </c>
      <c r="D140" s="406"/>
      <c r="E140" s="392" t="s">
        <v>201</v>
      </c>
      <c r="F140" s="392" t="s">
        <v>218</v>
      </c>
      <c r="G140" s="332" t="s">
        <v>219</v>
      </c>
      <c r="H140" s="322"/>
      <c r="I140" s="323"/>
      <c r="J140" s="323">
        <v>200</v>
      </c>
      <c r="K140" s="323"/>
      <c r="L140" s="323"/>
      <c r="M140" s="323"/>
      <c r="N140" s="323"/>
      <c r="O140" s="323"/>
      <c r="P140" s="323"/>
      <c r="Q140" s="405">
        <v>17</v>
      </c>
    </row>
    <row r="141" spans="1:17" s="140" customFormat="1" ht="15.75">
      <c r="A141" s="323">
        <v>265</v>
      </c>
      <c r="B141" s="361" t="s">
        <v>223</v>
      </c>
      <c r="C141" s="359">
        <v>2004</v>
      </c>
      <c r="D141" s="366">
        <v>2</v>
      </c>
      <c r="E141" s="392" t="s">
        <v>201</v>
      </c>
      <c r="F141" s="361" t="s">
        <v>224</v>
      </c>
      <c r="G141" s="361" t="s">
        <v>225</v>
      </c>
      <c r="H141" s="364"/>
      <c r="I141" s="323"/>
      <c r="J141" s="323"/>
      <c r="K141" s="323">
        <v>400</v>
      </c>
      <c r="L141" s="323">
        <v>800</v>
      </c>
      <c r="M141" s="323"/>
      <c r="N141" s="323"/>
      <c r="O141" s="323"/>
      <c r="P141" s="323"/>
      <c r="Q141" s="405">
        <v>18</v>
      </c>
    </row>
    <row r="142" spans="1:17" s="140" customFormat="1" ht="15.75">
      <c r="A142" s="323">
        <v>266</v>
      </c>
      <c r="B142" s="361" t="s">
        <v>226</v>
      </c>
      <c r="C142" s="359">
        <v>2003</v>
      </c>
      <c r="D142" s="366">
        <v>1</v>
      </c>
      <c r="E142" s="392" t="s">
        <v>201</v>
      </c>
      <c r="F142" s="361" t="s">
        <v>224</v>
      </c>
      <c r="G142" s="361" t="s">
        <v>225</v>
      </c>
      <c r="H142" s="364"/>
      <c r="I142" s="323"/>
      <c r="J142" s="323"/>
      <c r="K142" s="323"/>
      <c r="L142" s="323">
        <v>800</v>
      </c>
      <c r="M142" s="323">
        <v>1500</v>
      </c>
      <c r="N142" s="323"/>
      <c r="O142" s="323"/>
      <c r="P142" s="323"/>
      <c r="Q142" s="405">
        <v>19</v>
      </c>
    </row>
    <row r="143" spans="1:17" s="140" customFormat="1" ht="15.75">
      <c r="A143" s="323">
        <v>267</v>
      </c>
      <c r="B143" s="361" t="s">
        <v>227</v>
      </c>
      <c r="C143" s="380">
        <v>2003</v>
      </c>
      <c r="D143" s="366">
        <v>1</v>
      </c>
      <c r="E143" s="392" t="s">
        <v>201</v>
      </c>
      <c r="F143" s="361" t="s">
        <v>228</v>
      </c>
      <c r="G143" s="361" t="s">
        <v>225</v>
      </c>
      <c r="H143" s="364"/>
      <c r="I143" s="323">
        <v>60</v>
      </c>
      <c r="J143" s="323">
        <v>200</v>
      </c>
      <c r="K143" s="323"/>
      <c r="L143" s="323"/>
      <c r="M143" s="323"/>
      <c r="N143" s="323"/>
      <c r="O143" s="323"/>
      <c r="P143" s="323"/>
      <c r="Q143" s="405">
        <v>20</v>
      </c>
    </row>
    <row r="144" spans="1:17" s="70" customFormat="1" ht="15.75">
      <c r="A144" s="323">
        <v>271</v>
      </c>
      <c r="B144" s="361" t="s">
        <v>229</v>
      </c>
      <c r="C144" s="380">
        <v>2005</v>
      </c>
      <c r="D144" s="366">
        <v>3</v>
      </c>
      <c r="E144" s="392" t="s">
        <v>201</v>
      </c>
      <c r="F144" s="361" t="s">
        <v>230</v>
      </c>
      <c r="G144" s="361" t="s">
        <v>225</v>
      </c>
      <c r="H144" s="364"/>
      <c r="I144" s="323"/>
      <c r="J144" s="323"/>
      <c r="K144" s="323"/>
      <c r="L144" s="323">
        <v>800</v>
      </c>
      <c r="M144" s="323">
        <v>1500</v>
      </c>
      <c r="N144" s="323"/>
      <c r="O144" s="323"/>
      <c r="P144" s="323"/>
      <c r="Q144" s="405">
        <v>21</v>
      </c>
    </row>
    <row r="145" spans="1:17" s="70" customFormat="1" ht="22.5" customHeight="1">
      <c r="A145" s="323">
        <v>254</v>
      </c>
      <c r="B145" s="327" t="s">
        <v>231</v>
      </c>
      <c r="C145" s="329">
        <v>2003</v>
      </c>
      <c r="D145" s="330">
        <v>1</v>
      </c>
      <c r="E145" s="392" t="s">
        <v>201</v>
      </c>
      <c r="F145" s="327" t="s">
        <v>14</v>
      </c>
      <c r="G145" s="327" t="s">
        <v>232</v>
      </c>
      <c r="H145" s="328"/>
      <c r="I145" s="323"/>
      <c r="J145" s="323"/>
      <c r="K145" s="323"/>
      <c r="L145" s="323">
        <v>800</v>
      </c>
      <c r="M145" s="323">
        <v>1500</v>
      </c>
      <c r="N145" s="323"/>
      <c r="O145" s="323"/>
      <c r="P145" s="323"/>
      <c r="Q145" s="405">
        <v>22</v>
      </c>
    </row>
    <row r="146" spans="1:17" s="140" customFormat="1" ht="16.5" customHeight="1">
      <c r="A146" s="323">
        <v>256</v>
      </c>
      <c r="B146" s="407" t="s">
        <v>233</v>
      </c>
      <c r="C146" s="408">
        <v>2005</v>
      </c>
      <c r="D146" s="409">
        <v>1</v>
      </c>
      <c r="E146" s="392" t="s">
        <v>201</v>
      </c>
      <c r="F146" s="327" t="s">
        <v>234</v>
      </c>
      <c r="G146" s="327" t="s">
        <v>232</v>
      </c>
      <c r="H146" s="328"/>
      <c r="I146" s="323">
        <v>60</v>
      </c>
      <c r="J146" s="323">
        <v>200</v>
      </c>
      <c r="K146" s="323"/>
      <c r="L146" s="323"/>
      <c r="M146" s="323"/>
      <c r="N146" s="323"/>
      <c r="O146" s="323"/>
      <c r="P146" s="323"/>
      <c r="Q146" s="405">
        <v>23</v>
      </c>
    </row>
    <row r="147" spans="1:17" s="307" customFormat="1" ht="15.75">
      <c r="A147" s="323">
        <v>257</v>
      </c>
      <c r="B147" s="327" t="s">
        <v>235</v>
      </c>
      <c r="C147" s="329">
        <v>2005</v>
      </c>
      <c r="D147" s="330">
        <v>3</v>
      </c>
      <c r="E147" s="392" t="s">
        <v>201</v>
      </c>
      <c r="F147" s="327" t="s">
        <v>236</v>
      </c>
      <c r="G147" s="327" t="s">
        <v>232</v>
      </c>
      <c r="H147" s="328"/>
      <c r="I147" s="323"/>
      <c r="J147" s="323"/>
      <c r="K147" s="323"/>
      <c r="L147" s="323">
        <v>800</v>
      </c>
      <c r="M147" s="323">
        <v>1500</v>
      </c>
      <c r="N147" s="323"/>
      <c r="O147" s="323"/>
      <c r="P147" s="323"/>
      <c r="Q147" s="405">
        <v>24</v>
      </c>
    </row>
    <row r="148" spans="1:17" s="307" customFormat="1" ht="15.75">
      <c r="A148" s="323">
        <v>260</v>
      </c>
      <c r="B148" s="327" t="s">
        <v>237</v>
      </c>
      <c r="C148" s="329">
        <v>2004</v>
      </c>
      <c r="D148" s="330">
        <v>3</v>
      </c>
      <c r="E148" s="392" t="s">
        <v>201</v>
      </c>
      <c r="F148" s="327" t="s">
        <v>236</v>
      </c>
      <c r="G148" s="327" t="s">
        <v>238</v>
      </c>
      <c r="H148" s="328"/>
      <c r="I148" s="442">
        <v>60</v>
      </c>
      <c r="J148" s="442">
        <v>200</v>
      </c>
      <c r="K148" s="442"/>
      <c r="L148" s="442"/>
      <c r="M148" s="442"/>
      <c r="N148" s="442"/>
      <c r="O148" s="442"/>
      <c r="P148" s="442"/>
      <c r="Q148" s="405">
        <v>25</v>
      </c>
    </row>
    <row r="149" spans="1:17" ht="15.75">
      <c r="A149" s="323">
        <v>261</v>
      </c>
      <c r="B149" s="332" t="s">
        <v>239</v>
      </c>
      <c r="C149" s="333">
        <v>2005</v>
      </c>
      <c r="D149" s="334">
        <v>3</v>
      </c>
      <c r="E149" s="392" t="s">
        <v>201</v>
      </c>
      <c r="F149" s="327" t="s">
        <v>236</v>
      </c>
      <c r="G149" s="327" t="s">
        <v>238</v>
      </c>
      <c r="H149" s="328"/>
      <c r="I149" s="330"/>
      <c r="J149" s="330">
        <v>200</v>
      </c>
      <c r="K149" s="330">
        <v>400</v>
      </c>
      <c r="L149" s="330"/>
      <c r="M149" s="330"/>
      <c r="N149" s="330"/>
      <c r="O149" s="330"/>
      <c r="P149" s="330"/>
      <c r="Q149" s="405">
        <v>26</v>
      </c>
    </row>
    <row r="150" spans="1:17" ht="15.75">
      <c r="A150" s="323">
        <v>262</v>
      </c>
      <c r="B150" s="332" t="s">
        <v>240</v>
      </c>
      <c r="C150" s="410">
        <v>2002</v>
      </c>
      <c r="D150" s="411">
        <v>2</v>
      </c>
      <c r="E150" s="392" t="s">
        <v>201</v>
      </c>
      <c r="F150" s="332" t="s">
        <v>241</v>
      </c>
      <c r="G150" s="332" t="s">
        <v>242</v>
      </c>
      <c r="H150" s="322"/>
      <c r="I150" s="330"/>
      <c r="J150" s="330">
        <v>200</v>
      </c>
      <c r="K150" s="330">
        <v>400</v>
      </c>
      <c r="L150" s="330"/>
      <c r="M150" s="330"/>
      <c r="N150" s="330"/>
      <c r="O150" s="330"/>
      <c r="P150" s="330"/>
      <c r="Q150" s="405">
        <v>27</v>
      </c>
    </row>
    <row r="151" spans="1:17" ht="15.75" customHeight="1">
      <c r="A151" s="323">
        <v>263</v>
      </c>
      <c r="B151" s="332" t="s">
        <v>243</v>
      </c>
      <c r="C151" s="333">
        <v>2003</v>
      </c>
      <c r="D151" s="334">
        <v>3</v>
      </c>
      <c r="E151" s="392" t="s">
        <v>201</v>
      </c>
      <c r="F151" s="332" t="s">
        <v>241</v>
      </c>
      <c r="G151" s="332" t="s">
        <v>242</v>
      </c>
      <c r="H151" s="322"/>
      <c r="I151" s="330"/>
      <c r="J151" s="330"/>
      <c r="K151" s="330"/>
      <c r="L151" s="330">
        <v>800</v>
      </c>
      <c r="M151" s="330">
        <v>1500</v>
      </c>
      <c r="N151" s="330"/>
      <c r="O151" s="330"/>
      <c r="P151" s="330"/>
      <c r="Q151" s="405">
        <v>28</v>
      </c>
    </row>
    <row r="152" spans="1:17" ht="15.75">
      <c r="A152" s="323">
        <v>264</v>
      </c>
      <c r="B152" s="356" t="s">
        <v>244</v>
      </c>
      <c r="C152" s="341">
        <v>2004</v>
      </c>
      <c r="D152" s="412" t="s">
        <v>83</v>
      </c>
      <c r="E152" s="392" t="s">
        <v>201</v>
      </c>
      <c r="F152" s="358" t="s">
        <v>241</v>
      </c>
      <c r="G152" s="339" t="s">
        <v>245</v>
      </c>
      <c r="H152" s="328"/>
      <c r="I152" s="330"/>
      <c r="J152" s="330">
        <v>200</v>
      </c>
      <c r="K152" s="330">
        <v>400</v>
      </c>
      <c r="L152" s="330"/>
      <c r="M152" s="330"/>
      <c r="N152" s="330"/>
      <c r="O152" s="330"/>
      <c r="P152" s="330"/>
      <c r="Q152" s="405">
        <v>29</v>
      </c>
    </row>
    <row r="153" spans="1:17" ht="15.75">
      <c r="A153" s="323">
        <v>244</v>
      </c>
      <c r="B153" s="413" t="s">
        <v>246</v>
      </c>
      <c r="C153" s="414">
        <v>2003</v>
      </c>
      <c r="D153" s="391"/>
      <c r="E153" s="392" t="s">
        <v>201</v>
      </c>
      <c r="F153" s="327" t="s">
        <v>247</v>
      </c>
      <c r="G153" s="327" t="s">
        <v>248</v>
      </c>
      <c r="H153" s="328"/>
      <c r="I153" s="330">
        <v>60</v>
      </c>
      <c r="J153" s="330"/>
      <c r="K153" s="330"/>
      <c r="L153" s="330">
        <v>800</v>
      </c>
      <c r="M153" s="330"/>
      <c r="N153" s="330"/>
      <c r="O153" s="330"/>
      <c r="P153" s="330"/>
      <c r="Q153" s="405">
        <v>30</v>
      </c>
    </row>
    <row r="154" spans="1:17" ht="15.75">
      <c r="A154" s="323">
        <v>245</v>
      </c>
      <c r="B154" s="413" t="s">
        <v>249</v>
      </c>
      <c r="C154" s="415">
        <v>2003</v>
      </c>
      <c r="D154" s="416"/>
      <c r="E154" s="392" t="s">
        <v>201</v>
      </c>
      <c r="F154" s="327" t="s">
        <v>247</v>
      </c>
      <c r="G154" s="327" t="s">
        <v>248</v>
      </c>
      <c r="H154" s="328"/>
      <c r="I154" s="330">
        <v>60</v>
      </c>
      <c r="J154" s="330">
        <v>200</v>
      </c>
      <c r="K154" s="330"/>
      <c r="L154" s="330"/>
      <c r="M154" s="330"/>
      <c r="N154" s="330"/>
      <c r="O154" s="330"/>
      <c r="P154" s="330"/>
      <c r="Q154" s="405">
        <v>31</v>
      </c>
    </row>
    <row r="155" spans="1:17" ht="15.75">
      <c r="A155" s="323">
        <v>246</v>
      </c>
      <c r="B155" s="413" t="s">
        <v>250</v>
      </c>
      <c r="C155" s="417">
        <v>2004</v>
      </c>
      <c r="D155" s="418"/>
      <c r="E155" s="392" t="s">
        <v>201</v>
      </c>
      <c r="F155" s="419" t="s">
        <v>247</v>
      </c>
      <c r="G155" s="419" t="s">
        <v>248</v>
      </c>
      <c r="H155" s="344"/>
      <c r="I155" s="330"/>
      <c r="J155" s="330"/>
      <c r="K155" s="330"/>
      <c r="L155" s="330">
        <v>800</v>
      </c>
      <c r="M155" s="330">
        <v>1500</v>
      </c>
      <c r="N155" s="330"/>
      <c r="O155" s="330"/>
      <c r="P155" s="330"/>
      <c r="Q155" s="405">
        <v>32</v>
      </c>
    </row>
    <row r="156" spans="1:17" ht="15.75">
      <c r="A156" s="323">
        <v>247</v>
      </c>
      <c r="B156" s="413" t="s">
        <v>251</v>
      </c>
      <c r="C156" s="417">
        <v>2004</v>
      </c>
      <c r="D156" s="418"/>
      <c r="E156" s="392" t="s">
        <v>201</v>
      </c>
      <c r="F156" s="419" t="s">
        <v>247</v>
      </c>
      <c r="G156" s="419" t="s">
        <v>248</v>
      </c>
      <c r="H156" s="344"/>
      <c r="I156" s="330"/>
      <c r="J156" s="330">
        <v>200</v>
      </c>
      <c r="K156" s="330">
        <v>400</v>
      </c>
      <c r="L156" s="330"/>
      <c r="M156" s="330"/>
      <c r="N156" s="330"/>
      <c r="O156" s="330"/>
      <c r="P156" s="330"/>
      <c r="Q156" s="405">
        <v>33</v>
      </c>
    </row>
    <row r="157" spans="1:17" ht="15.75">
      <c r="A157" s="323">
        <v>224</v>
      </c>
      <c r="B157" s="361" t="s">
        <v>252</v>
      </c>
      <c r="C157" s="367">
        <v>2002</v>
      </c>
      <c r="D157" s="420"/>
      <c r="E157" s="392" t="s">
        <v>201</v>
      </c>
      <c r="F157" s="419" t="s">
        <v>253</v>
      </c>
      <c r="G157" s="421" t="s">
        <v>254</v>
      </c>
      <c r="H157" s="422"/>
      <c r="I157" s="330">
        <v>60</v>
      </c>
      <c r="J157" s="330"/>
      <c r="K157" s="330">
        <v>400</v>
      </c>
      <c r="L157" s="330"/>
      <c r="M157" s="330"/>
      <c r="N157" s="330"/>
      <c r="O157" s="330"/>
      <c r="P157" s="330"/>
      <c r="Q157" s="405">
        <v>34</v>
      </c>
    </row>
    <row r="158" spans="1:17" ht="15.75">
      <c r="A158" s="323">
        <v>225</v>
      </c>
      <c r="B158" s="361" t="s">
        <v>255</v>
      </c>
      <c r="C158" s="423">
        <v>2005</v>
      </c>
      <c r="D158" s="424"/>
      <c r="E158" s="392" t="s">
        <v>201</v>
      </c>
      <c r="F158" s="419" t="s">
        <v>253</v>
      </c>
      <c r="G158" s="421" t="s">
        <v>254</v>
      </c>
      <c r="H158" s="422"/>
      <c r="I158" s="330">
        <v>60</v>
      </c>
      <c r="J158" s="330"/>
      <c r="K158" s="330">
        <v>400</v>
      </c>
      <c r="L158" s="330"/>
      <c r="M158" s="330"/>
      <c r="N158" s="330"/>
      <c r="O158" s="330"/>
      <c r="P158" s="330"/>
      <c r="Q158" s="405">
        <v>35</v>
      </c>
    </row>
    <row r="159" spans="1:17" ht="15.75">
      <c r="A159" s="323">
        <v>226</v>
      </c>
      <c r="B159" s="361" t="s">
        <v>256</v>
      </c>
      <c r="C159" s="425">
        <v>2001</v>
      </c>
      <c r="D159" s="420"/>
      <c r="E159" s="392" t="s">
        <v>201</v>
      </c>
      <c r="F159" s="419" t="s">
        <v>253</v>
      </c>
      <c r="G159" s="421" t="s">
        <v>257</v>
      </c>
      <c r="H159" s="422"/>
      <c r="I159" s="330">
        <v>60</v>
      </c>
      <c r="J159" s="330"/>
      <c r="K159" s="330">
        <v>400</v>
      </c>
      <c r="L159" s="330"/>
      <c r="M159" s="330"/>
      <c r="N159" s="330"/>
      <c r="O159" s="330"/>
      <c r="P159" s="330"/>
      <c r="Q159" s="405">
        <v>36</v>
      </c>
    </row>
    <row r="160" spans="1:17" ht="15.75">
      <c r="A160" s="323">
        <v>227</v>
      </c>
      <c r="B160" s="361" t="s">
        <v>258</v>
      </c>
      <c r="C160" s="425">
        <v>2002</v>
      </c>
      <c r="D160" s="420"/>
      <c r="E160" s="392" t="s">
        <v>201</v>
      </c>
      <c r="F160" s="419" t="s">
        <v>253</v>
      </c>
      <c r="G160" s="421" t="s">
        <v>257</v>
      </c>
      <c r="H160" s="422"/>
      <c r="I160" s="330">
        <v>60</v>
      </c>
      <c r="J160" s="330"/>
      <c r="K160" s="330">
        <v>400</v>
      </c>
      <c r="L160" s="330"/>
      <c r="M160" s="330"/>
      <c r="N160" s="330"/>
      <c r="O160" s="330"/>
      <c r="P160" s="330"/>
      <c r="Q160" s="405">
        <v>37</v>
      </c>
    </row>
    <row r="161" spans="1:17" ht="15.75">
      <c r="A161" s="323">
        <v>228</v>
      </c>
      <c r="B161" s="361" t="s">
        <v>259</v>
      </c>
      <c r="C161" s="425">
        <v>2002</v>
      </c>
      <c r="D161" s="420"/>
      <c r="E161" s="392" t="s">
        <v>201</v>
      </c>
      <c r="F161" s="419" t="s">
        <v>253</v>
      </c>
      <c r="G161" s="421" t="s">
        <v>257</v>
      </c>
      <c r="H161" s="422"/>
      <c r="I161" s="330">
        <v>60</v>
      </c>
      <c r="J161" s="330"/>
      <c r="K161" s="330">
        <v>400</v>
      </c>
      <c r="L161" s="330"/>
      <c r="M161" s="330"/>
      <c r="N161" s="330"/>
      <c r="O161" s="330"/>
      <c r="P161" s="330"/>
      <c r="Q161" s="405">
        <v>38</v>
      </c>
    </row>
    <row r="162" spans="1:17" ht="15.75">
      <c r="A162" s="323">
        <v>229</v>
      </c>
      <c r="B162" s="361" t="s">
        <v>260</v>
      </c>
      <c r="C162" s="425">
        <v>2002</v>
      </c>
      <c r="D162" s="420"/>
      <c r="E162" s="392" t="s">
        <v>201</v>
      </c>
      <c r="F162" s="419" t="s">
        <v>253</v>
      </c>
      <c r="G162" s="421" t="s">
        <v>257</v>
      </c>
      <c r="H162" s="422"/>
      <c r="I162" s="330">
        <v>60</v>
      </c>
      <c r="J162" s="330"/>
      <c r="K162" s="330">
        <v>400</v>
      </c>
      <c r="L162" s="330"/>
      <c r="M162" s="330"/>
      <c r="N162" s="330"/>
      <c r="O162" s="330"/>
      <c r="P162" s="330"/>
      <c r="Q162" s="405">
        <v>39</v>
      </c>
    </row>
    <row r="163" spans="1:17" ht="15.75">
      <c r="A163" s="323">
        <v>230</v>
      </c>
      <c r="B163" s="361" t="s">
        <v>261</v>
      </c>
      <c r="C163" s="425">
        <v>2005</v>
      </c>
      <c r="D163" s="420"/>
      <c r="E163" s="392" t="s">
        <v>201</v>
      </c>
      <c r="F163" s="419" t="s">
        <v>253</v>
      </c>
      <c r="G163" s="421" t="s">
        <v>257</v>
      </c>
      <c r="H163" s="422"/>
      <c r="I163" s="330">
        <v>60</v>
      </c>
      <c r="J163" s="330"/>
      <c r="K163" s="330">
        <v>400</v>
      </c>
      <c r="L163" s="330"/>
      <c r="M163" s="330"/>
      <c r="N163" s="330"/>
      <c r="O163" s="330"/>
      <c r="P163" s="330"/>
      <c r="Q163" s="405">
        <v>40</v>
      </c>
    </row>
    <row r="164" spans="1:17" ht="15.75">
      <c r="A164" s="323">
        <v>231</v>
      </c>
      <c r="B164" s="361" t="s">
        <v>262</v>
      </c>
      <c r="C164" s="426">
        <v>2005</v>
      </c>
      <c r="D164" s="420"/>
      <c r="E164" s="392" t="s">
        <v>201</v>
      </c>
      <c r="F164" s="419" t="s">
        <v>253</v>
      </c>
      <c r="G164" s="421" t="s">
        <v>257</v>
      </c>
      <c r="H164" s="422"/>
      <c r="I164" s="330">
        <v>60</v>
      </c>
      <c r="J164" s="330"/>
      <c r="K164" s="330">
        <v>400</v>
      </c>
      <c r="L164" s="330"/>
      <c r="M164" s="330"/>
      <c r="N164" s="330"/>
      <c r="O164" s="330"/>
      <c r="P164" s="330"/>
      <c r="Q164" s="405">
        <v>41</v>
      </c>
    </row>
    <row r="165" spans="1:17" ht="15.75">
      <c r="A165" s="323">
        <v>232</v>
      </c>
      <c r="B165" s="369" t="s">
        <v>263</v>
      </c>
      <c r="C165" s="426">
        <v>2005</v>
      </c>
      <c r="D165" s="420"/>
      <c r="E165" s="392" t="s">
        <v>201</v>
      </c>
      <c r="F165" s="419" t="s">
        <v>253</v>
      </c>
      <c r="G165" s="421" t="s">
        <v>257</v>
      </c>
      <c r="H165" s="422"/>
      <c r="I165" s="330">
        <v>60</v>
      </c>
      <c r="J165" s="330"/>
      <c r="K165" s="330">
        <v>400</v>
      </c>
      <c r="L165" s="330"/>
      <c r="M165" s="330"/>
      <c r="N165" s="330"/>
      <c r="O165" s="330"/>
      <c r="P165" s="330"/>
      <c r="Q165" s="405">
        <v>42</v>
      </c>
    </row>
    <row r="166" spans="1:17" ht="15.75">
      <c r="A166" s="323">
        <v>233</v>
      </c>
      <c r="B166" s="369" t="s">
        <v>264</v>
      </c>
      <c r="C166" s="426">
        <v>2002</v>
      </c>
      <c r="D166" s="420"/>
      <c r="E166" s="392" t="s">
        <v>201</v>
      </c>
      <c r="F166" s="419" t="s">
        <v>253</v>
      </c>
      <c r="G166" s="421" t="s">
        <v>257</v>
      </c>
      <c r="H166" s="422"/>
      <c r="I166" s="330">
        <v>60</v>
      </c>
      <c r="J166" s="330"/>
      <c r="K166" s="330">
        <v>400</v>
      </c>
      <c r="L166" s="330"/>
      <c r="M166" s="330"/>
      <c r="N166" s="330"/>
      <c r="O166" s="330"/>
      <c r="P166" s="330"/>
      <c r="Q166" s="405">
        <v>43</v>
      </c>
    </row>
    <row r="167" spans="1:17" ht="16.5" customHeight="1">
      <c r="A167" s="323">
        <v>234</v>
      </c>
      <c r="B167" s="369" t="s">
        <v>265</v>
      </c>
      <c r="C167" s="426">
        <v>2004</v>
      </c>
      <c r="D167" s="424"/>
      <c r="E167" s="392" t="s">
        <v>201</v>
      </c>
      <c r="F167" s="419" t="s">
        <v>253</v>
      </c>
      <c r="G167" s="421" t="s">
        <v>257</v>
      </c>
      <c r="H167" s="422"/>
      <c r="I167" s="330">
        <v>60</v>
      </c>
      <c r="J167" s="330"/>
      <c r="K167" s="330">
        <v>400</v>
      </c>
      <c r="L167" s="330"/>
      <c r="M167" s="330"/>
      <c r="N167" s="330"/>
      <c r="O167" s="330"/>
      <c r="P167" s="330"/>
      <c r="Q167" s="405">
        <v>44</v>
      </c>
    </row>
    <row r="168" spans="1:17" ht="15.75">
      <c r="A168" s="323">
        <v>235</v>
      </c>
      <c r="B168" s="427" t="s">
        <v>266</v>
      </c>
      <c r="C168" s="428">
        <v>2001</v>
      </c>
      <c r="D168" s="429"/>
      <c r="E168" s="430" t="s">
        <v>201</v>
      </c>
      <c r="F168" s="419" t="s">
        <v>253</v>
      </c>
      <c r="G168" s="421" t="s">
        <v>257</v>
      </c>
      <c r="H168" s="422"/>
      <c r="I168" s="330">
        <v>60</v>
      </c>
      <c r="J168" s="330"/>
      <c r="K168" s="330">
        <v>400</v>
      </c>
      <c r="L168" s="330"/>
      <c r="M168" s="330"/>
      <c r="N168" s="330"/>
      <c r="O168" s="330"/>
      <c r="P168" s="330"/>
      <c r="Q168" s="405">
        <v>45</v>
      </c>
    </row>
    <row r="169" spans="1:17" ht="15.75">
      <c r="A169" s="431">
        <v>6</v>
      </c>
      <c r="B169" s="432" t="s">
        <v>267</v>
      </c>
      <c r="C169" s="333">
        <v>2003</v>
      </c>
      <c r="D169" s="384" t="s">
        <v>77</v>
      </c>
      <c r="E169" s="392" t="s">
        <v>201</v>
      </c>
      <c r="F169" s="433" t="s">
        <v>14</v>
      </c>
      <c r="G169" s="433" t="s">
        <v>268</v>
      </c>
      <c r="H169" s="349"/>
      <c r="I169" s="330">
        <v>60</v>
      </c>
      <c r="J169" s="330">
        <v>200</v>
      </c>
      <c r="K169" s="330"/>
      <c r="L169" s="330"/>
      <c r="M169" s="330"/>
      <c r="N169" s="330"/>
      <c r="O169" s="330"/>
      <c r="P169" s="330"/>
      <c r="Q169" s="405">
        <v>46</v>
      </c>
    </row>
    <row r="170" spans="1:17" ht="15.75">
      <c r="A170" s="431">
        <v>4</v>
      </c>
      <c r="B170" s="432" t="s">
        <v>269</v>
      </c>
      <c r="C170" s="333">
        <v>1997</v>
      </c>
      <c r="D170" s="384" t="s">
        <v>51</v>
      </c>
      <c r="E170" s="392" t="s">
        <v>201</v>
      </c>
      <c r="F170" s="324" t="s">
        <v>14</v>
      </c>
      <c r="G170" s="324" t="s">
        <v>268</v>
      </c>
      <c r="H170" s="434"/>
      <c r="I170" s="330"/>
      <c r="J170" s="330">
        <v>200</v>
      </c>
      <c r="K170" s="330">
        <v>400</v>
      </c>
      <c r="L170" s="330"/>
      <c r="M170" s="330"/>
      <c r="N170" s="330"/>
      <c r="O170" s="330"/>
      <c r="P170" s="330"/>
      <c r="Q170" s="405">
        <v>47</v>
      </c>
    </row>
    <row r="171" spans="1:17" ht="15.75">
      <c r="A171" s="431">
        <v>3</v>
      </c>
      <c r="B171" s="432" t="s">
        <v>270</v>
      </c>
      <c r="C171" s="333">
        <v>2001</v>
      </c>
      <c r="D171" s="387" t="s">
        <v>34</v>
      </c>
      <c r="E171" s="392" t="s">
        <v>201</v>
      </c>
      <c r="F171" s="324" t="s">
        <v>14</v>
      </c>
      <c r="G171" s="324" t="s">
        <v>268</v>
      </c>
      <c r="H171" s="434"/>
      <c r="I171" s="330">
        <v>60</v>
      </c>
      <c r="J171" s="330">
        <v>200</v>
      </c>
      <c r="K171" s="330"/>
      <c r="L171" s="330"/>
      <c r="M171" s="330"/>
      <c r="N171" s="330"/>
      <c r="O171" s="330"/>
      <c r="P171" s="330"/>
      <c r="Q171" s="405">
        <v>48</v>
      </c>
    </row>
    <row r="172" spans="1:17" ht="15.75">
      <c r="A172" s="323">
        <v>2</v>
      </c>
      <c r="B172" s="327" t="s">
        <v>271</v>
      </c>
      <c r="C172" s="325">
        <v>1999</v>
      </c>
      <c r="D172" s="391" t="s">
        <v>34</v>
      </c>
      <c r="E172" s="326" t="s">
        <v>201</v>
      </c>
      <c r="F172" s="324" t="s">
        <v>14</v>
      </c>
      <c r="G172" s="324" t="s">
        <v>268</v>
      </c>
      <c r="H172" s="434"/>
      <c r="I172" s="330">
        <v>60</v>
      </c>
      <c r="J172" s="330">
        <v>200</v>
      </c>
      <c r="K172" s="330"/>
      <c r="L172" s="330"/>
      <c r="M172" s="330"/>
      <c r="N172" s="330"/>
      <c r="O172" s="330"/>
      <c r="P172" s="330"/>
      <c r="Q172" s="405">
        <v>49</v>
      </c>
    </row>
    <row r="173" spans="1:17" ht="15.75">
      <c r="A173" s="323">
        <v>1</v>
      </c>
      <c r="B173" s="327" t="s">
        <v>272</v>
      </c>
      <c r="C173" s="325">
        <v>1993</v>
      </c>
      <c r="D173" s="391" t="s">
        <v>85</v>
      </c>
      <c r="E173" s="435" t="s">
        <v>201</v>
      </c>
      <c r="F173" s="404" t="s">
        <v>273</v>
      </c>
      <c r="G173" s="404" t="s">
        <v>268</v>
      </c>
      <c r="H173" s="434"/>
      <c r="I173" s="330">
        <v>60</v>
      </c>
      <c r="J173" s="330">
        <v>200</v>
      </c>
      <c r="K173" s="330"/>
      <c r="L173" s="330"/>
      <c r="M173" s="330"/>
      <c r="N173" s="330"/>
      <c r="O173" s="330"/>
      <c r="P173" s="330"/>
      <c r="Q173" s="405">
        <v>50</v>
      </c>
    </row>
    <row r="174" spans="1:17" ht="15.75">
      <c r="A174" s="323">
        <v>18</v>
      </c>
      <c r="B174" s="327" t="s">
        <v>274</v>
      </c>
      <c r="C174" s="325">
        <v>2001</v>
      </c>
      <c r="D174" s="391" t="s">
        <v>77</v>
      </c>
      <c r="E174" s="435" t="s">
        <v>201</v>
      </c>
      <c r="F174" s="404" t="s">
        <v>14</v>
      </c>
      <c r="G174" s="404" t="s">
        <v>275</v>
      </c>
      <c r="H174" s="434"/>
      <c r="I174" s="330">
        <v>60</v>
      </c>
      <c r="J174" s="330"/>
      <c r="K174" s="330"/>
      <c r="L174" s="330"/>
      <c r="M174" s="330"/>
      <c r="N174" s="330"/>
      <c r="O174" s="330"/>
      <c r="P174" s="330"/>
      <c r="Q174" s="405">
        <v>51</v>
      </c>
    </row>
    <row r="175" spans="1:17" ht="15.75">
      <c r="A175" s="323">
        <v>17</v>
      </c>
      <c r="B175" s="327" t="s">
        <v>276</v>
      </c>
      <c r="C175" s="325">
        <v>2003</v>
      </c>
      <c r="D175" s="391" t="s">
        <v>77</v>
      </c>
      <c r="E175" s="435" t="s">
        <v>201</v>
      </c>
      <c r="F175" s="404" t="s">
        <v>14</v>
      </c>
      <c r="G175" s="404" t="s">
        <v>275</v>
      </c>
      <c r="H175" s="434"/>
      <c r="I175" s="330">
        <v>60</v>
      </c>
      <c r="J175" s="330">
        <v>200</v>
      </c>
      <c r="K175" s="330"/>
      <c r="L175" s="330"/>
      <c r="M175" s="330"/>
      <c r="N175" s="330"/>
      <c r="O175" s="330"/>
      <c r="P175" s="330"/>
      <c r="Q175" s="405">
        <v>52</v>
      </c>
    </row>
    <row r="176" spans="1:17" ht="15.75">
      <c r="A176" s="323">
        <v>16</v>
      </c>
      <c r="B176" s="327" t="s">
        <v>277</v>
      </c>
      <c r="C176" s="325">
        <v>2003</v>
      </c>
      <c r="D176" s="391" t="s">
        <v>77</v>
      </c>
      <c r="E176" s="435" t="s">
        <v>201</v>
      </c>
      <c r="F176" s="404" t="s">
        <v>14</v>
      </c>
      <c r="G176" s="404" t="s">
        <v>275</v>
      </c>
      <c r="H176" s="434"/>
      <c r="I176" s="330">
        <v>60</v>
      </c>
      <c r="J176" s="330">
        <v>200</v>
      </c>
      <c r="K176" s="330"/>
      <c r="L176" s="330"/>
      <c r="M176" s="330"/>
      <c r="N176" s="330"/>
      <c r="O176" s="330"/>
      <c r="P176" s="330"/>
      <c r="Q176" s="405">
        <v>53</v>
      </c>
    </row>
    <row r="177" spans="1:17" ht="15.75">
      <c r="A177" s="323">
        <v>14</v>
      </c>
      <c r="B177" s="327" t="s">
        <v>278</v>
      </c>
      <c r="C177" s="325">
        <v>2003</v>
      </c>
      <c r="D177" s="391" t="s">
        <v>77</v>
      </c>
      <c r="E177" s="435" t="s">
        <v>201</v>
      </c>
      <c r="F177" s="404" t="s">
        <v>14</v>
      </c>
      <c r="G177" s="404" t="s">
        <v>275</v>
      </c>
      <c r="H177" s="434"/>
      <c r="I177" s="330">
        <v>60</v>
      </c>
      <c r="J177" s="330"/>
      <c r="K177" s="330"/>
      <c r="L177" s="330"/>
      <c r="M177" s="330"/>
      <c r="N177" s="330"/>
      <c r="O177" s="330"/>
      <c r="P177" s="330"/>
      <c r="Q177" s="405">
        <v>54</v>
      </c>
    </row>
    <row r="178" spans="1:17" ht="15.75">
      <c r="A178" s="323">
        <v>12</v>
      </c>
      <c r="B178" s="348" t="s">
        <v>279</v>
      </c>
      <c r="C178" s="325">
        <v>2003</v>
      </c>
      <c r="D178" s="391" t="s">
        <v>77</v>
      </c>
      <c r="E178" s="331" t="s">
        <v>201</v>
      </c>
      <c r="F178" s="348" t="s">
        <v>14</v>
      </c>
      <c r="G178" s="348" t="s">
        <v>280</v>
      </c>
      <c r="H178" s="434"/>
      <c r="I178" s="330">
        <v>60</v>
      </c>
      <c r="J178" s="330">
        <v>200</v>
      </c>
      <c r="K178" s="330"/>
      <c r="L178" s="330"/>
      <c r="M178" s="330"/>
      <c r="N178" s="330"/>
      <c r="O178" s="330"/>
      <c r="P178" s="330"/>
      <c r="Q178" s="405">
        <v>55</v>
      </c>
    </row>
    <row r="179" spans="1:17" ht="15.75">
      <c r="A179" s="323">
        <v>13</v>
      </c>
      <c r="B179" s="348" t="s">
        <v>281</v>
      </c>
      <c r="C179" s="325">
        <v>2005</v>
      </c>
      <c r="D179" s="391" t="s">
        <v>83</v>
      </c>
      <c r="E179" s="331" t="s">
        <v>201</v>
      </c>
      <c r="F179" s="348" t="s">
        <v>14</v>
      </c>
      <c r="G179" s="404" t="s">
        <v>275</v>
      </c>
      <c r="H179" s="434"/>
      <c r="I179" s="330">
        <v>60</v>
      </c>
      <c r="J179" s="330">
        <v>200</v>
      </c>
      <c r="K179" s="330"/>
      <c r="L179" s="330"/>
      <c r="M179" s="330"/>
      <c r="N179" s="330"/>
      <c r="O179" s="330"/>
      <c r="P179" s="330"/>
      <c r="Q179" s="405">
        <v>56</v>
      </c>
    </row>
    <row r="180" spans="1:17" ht="15.75">
      <c r="A180" s="436">
        <v>18</v>
      </c>
      <c r="B180" s="327" t="s">
        <v>274</v>
      </c>
      <c r="C180" s="325">
        <v>2001</v>
      </c>
      <c r="D180" s="391" t="s">
        <v>51</v>
      </c>
      <c r="E180" s="331" t="s">
        <v>201</v>
      </c>
      <c r="F180" s="327" t="s">
        <v>14</v>
      </c>
      <c r="G180" s="327" t="s">
        <v>275</v>
      </c>
      <c r="H180" s="328"/>
      <c r="I180" s="330"/>
      <c r="J180" s="330">
        <v>200</v>
      </c>
      <c r="K180" s="330"/>
      <c r="L180" s="330"/>
      <c r="M180" s="330"/>
      <c r="N180" s="330"/>
      <c r="O180" s="330"/>
      <c r="P180" s="330"/>
      <c r="Q180" s="405">
        <v>57</v>
      </c>
    </row>
    <row r="181" spans="1:17" ht="15.75">
      <c r="A181" s="436">
        <v>15</v>
      </c>
      <c r="B181" s="327" t="s">
        <v>282</v>
      </c>
      <c r="C181" s="325">
        <v>2001</v>
      </c>
      <c r="D181" s="391" t="s">
        <v>77</v>
      </c>
      <c r="E181" s="331" t="s">
        <v>201</v>
      </c>
      <c r="F181" s="327" t="s">
        <v>14</v>
      </c>
      <c r="G181" s="437" t="s">
        <v>275</v>
      </c>
      <c r="H181" s="438"/>
      <c r="I181" s="330"/>
      <c r="J181" s="330">
        <v>200</v>
      </c>
      <c r="K181" s="330">
        <v>400</v>
      </c>
      <c r="L181" s="330"/>
      <c r="M181" s="330"/>
      <c r="N181" s="330"/>
      <c r="O181" s="330"/>
      <c r="P181" s="330"/>
      <c r="Q181" s="405">
        <v>58</v>
      </c>
    </row>
    <row r="182" spans="1:17" ht="15.75">
      <c r="A182" s="436">
        <v>202</v>
      </c>
      <c r="B182" s="361" t="s">
        <v>283</v>
      </c>
      <c r="C182" s="382" t="s">
        <v>284</v>
      </c>
      <c r="D182" s="366">
        <v>2</v>
      </c>
      <c r="E182" s="331" t="s">
        <v>201</v>
      </c>
      <c r="F182" s="327" t="s">
        <v>285</v>
      </c>
      <c r="G182" s="361" t="s">
        <v>286</v>
      </c>
      <c r="H182" s="364"/>
      <c r="I182" s="330">
        <v>60</v>
      </c>
      <c r="J182" s="330">
        <v>200</v>
      </c>
      <c r="K182" s="330"/>
      <c r="L182" s="330"/>
      <c r="M182" s="330"/>
      <c r="N182" s="330"/>
      <c r="O182" s="330"/>
      <c r="P182" s="330"/>
      <c r="Q182" s="405">
        <v>59</v>
      </c>
    </row>
    <row r="183" spans="1:17" ht="15.75">
      <c r="A183" s="439">
        <v>203</v>
      </c>
      <c r="B183" s="361" t="s">
        <v>287</v>
      </c>
      <c r="C183" s="382" t="s">
        <v>288</v>
      </c>
      <c r="D183" s="366">
        <v>2</v>
      </c>
      <c r="E183" s="331" t="s">
        <v>201</v>
      </c>
      <c r="F183" s="327" t="s">
        <v>285</v>
      </c>
      <c r="G183" s="361" t="s">
        <v>286</v>
      </c>
      <c r="H183" s="364"/>
      <c r="I183" s="330">
        <v>60</v>
      </c>
      <c r="J183" s="330">
        <v>200</v>
      </c>
      <c r="K183" s="330"/>
      <c r="L183" s="330"/>
      <c r="M183" s="330"/>
      <c r="N183" s="330"/>
      <c r="O183" s="330"/>
      <c r="P183" s="330"/>
      <c r="Q183" s="405">
        <v>60</v>
      </c>
    </row>
    <row r="184" spans="1:17" ht="15.75">
      <c r="A184" s="439">
        <v>204</v>
      </c>
      <c r="B184" s="361" t="s">
        <v>289</v>
      </c>
      <c r="C184" s="440" t="s">
        <v>288</v>
      </c>
      <c r="D184" s="366">
        <v>3</v>
      </c>
      <c r="E184" s="331" t="s">
        <v>201</v>
      </c>
      <c r="F184" s="327" t="s">
        <v>285</v>
      </c>
      <c r="G184" s="361" t="s">
        <v>286</v>
      </c>
      <c r="H184" s="364"/>
      <c r="I184" s="330"/>
      <c r="J184" s="330">
        <v>200</v>
      </c>
      <c r="K184" s="330"/>
      <c r="L184" s="330"/>
      <c r="M184" s="330"/>
      <c r="N184" s="330"/>
      <c r="O184" s="330"/>
      <c r="P184" s="330"/>
      <c r="Q184" s="405">
        <v>61</v>
      </c>
    </row>
    <row r="185" spans="1:17" ht="15.75">
      <c r="A185" s="439">
        <v>205</v>
      </c>
      <c r="B185" s="361" t="s">
        <v>290</v>
      </c>
      <c r="C185" s="440" t="s">
        <v>288</v>
      </c>
      <c r="D185" s="366">
        <v>3</v>
      </c>
      <c r="E185" s="331" t="s">
        <v>201</v>
      </c>
      <c r="F185" s="327" t="s">
        <v>285</v>
      </c>
      <c r="G185" s="361" t="s">
        <v>286</v>
      </c>
      <c r="H185" s="364"/>
      <c r="I185" s="330">
        <v>60</v>
      </c>
      <c r="J185" s="330">
        <v>200</v>
      </c>
      <c r="K185" s="330"/>
      <c r="L185" s="330"/>
      <c r="M185" s="330"/>
      <c r="N185" s="330"/>
      <c r="O185" s="330"/>
      <c r="P185" s="330"/>
      <c r="Q185" s="405">
        <v>62</v>
      </c>
    </row>
    <row r="186" spans="1:17" ht="15.75">
      <c r="A186" s="439">
        <v>206</v>
      </c>
      <c r="B186" s="361" t="s">
        <v>291</v>
      </c>
      <c r="C186" s="440" t="s">
        <v>292</v>
      </c>
      <c r="D186" s="366">
        <v>3</v>
      </c>
      <c r="E186" s="331" t="s">
        <v>201</v>
      </c>
      <c r="F186" s="327" t="s">
        <v>285</v>
      </c>
      <c r="G186" s="361" t="s">
        <v>286</v>
      </c>
      <c r="H186" s="364"/>
      <c r="I186" s="330">
        <v>60</v>
      </c>
      <c r="J186" s="330">
        <v>200</v>
      </c>
      <c r="K186" s="330"/>
      <c r="L186" s="330"/>
      <c r="M186" s="330"/>
      <c r="N186" s="330"/>
      <c r="O186" s="330"/>
      <c r="P186" s="330"/>
      <c r="Q186" s="405">
        <v>63</v>
      </c>
    </row>
    <row r="187" spans="1:17" ht="15.75">
      <c r="A187" s="439">
        <v>207</v>
      </c>
      <c r="B187" s="361" t="s">
        <v>293</v>
      </c>
      <c r="C187" s="440" t="s">
        <v>292</v>
      </c>
      <c r="D187" s="366">
        <v>3</v>
      </c>
      <c r="E187" s="331" t="s">
        <v>201</v>
      </c>
      <c r="F187" s="327" t="s">
        <v>285</v>
      </c>
      <c r="G187" s="361" t="s">
        <v>286</v>
      </c>
      <c r="H187" s="364"/>
      <c r="I187" s="330"/>
      <c r="J187" s="330"/>
      <c r="K187" s="330">
        <v>400</v>
      </c>
      <c r="L187" s="330">
        <v>800</v>
      </c>
      <c r="M187" s="330"/>
      <c r="N187" s="330"/>
      <c r="O187" s="330"/>
      <c r="P187" s="330"/>
      <c r="Q187" s="405">
        <v>64</v>
      </c>
    </row>
    <row r="188" spans="1:17" ht="15.75">
      <c r="A188" s="439">
        <v>208</v>
      </c>
      <c r="B188" s="361" t="s">
        <v>294</v>
      </c>
      <c r="C188" s="440" t="s">
        <v>295</v>
      </c>
      <c r="D188" s="366">
        <v>3</v>
      </c>
      <c r="E188" s="331" t="s">
        <v>201</v>
      </c>
      <c r="F188" s="327" t="s">
        <v>285</v>
      </c>
      <c r="G188" s="361" t="s">
        <v>286</v>
      </c>
      <c r="H188" s="364"/>
      <c r="I188" s="330"/>
      <c r="J188" s="330"/>
      <c r="K188" s="330">
        <v>400</v>
      </c>
      <c r="L188" s="330">
        <v>800</v>
      </c>
      <c r="M188" s="330"/>
      <c r="N188" s="330"/>
      <c r="O188" s="330"/>
      <c r="P188" s="330"/>
      <c r="Q188" s="405">
        <v>65</v>
      </c>
    </row>
    <row r="189" spans="1:17" ht="15.75">
      <c r="A189" s="439">
        <v>209</v>
      </c>
      <c r="B189" s="361" t="s">
        <v>296</v>
      </c>
      <c r="C189" s="440" t="s">
        <v>284</v>
      </c>
      <c r="D189" s="366">
        <v>3</v>
      </c>
      <c r="E189" s="331" t="s">
        <v>201</v>
      </c>
      <c r="F189" s="327" t="s">
        <v>285</v>
      </c>
      <c r="G189" s="361" t="s">
        <v>286</v>
      </c>
      <c r="H189" s="364"/>
      <c r="I189" s="330"/>
      <c r="J189" s="330"/>
      <c r="K189" s="330">
        <v>400</v>
      </c>
      <c r="L189" s="330">
        <v>800</v>
      </c>
      <c r="M189" s="330"/>
      <c r="N189" s="330"/>
      <c r="O189" s="330"/>
      <c r="P189" s="330"/>
      <c r="Q189" s="405">
        <v>66</v>
      </c>
    </row>
    <row r="190" spans="1:17" ht="15.75">
      <c r="A190" s="439">
        <v>210</v>
      </c>
      <c r="B190" s="361" t="s">
        <v>297</v>
      </c>
      <c r="C190" s="440" t="s">
        <v>284</v>
      </c>
      <c r="D190" s="366" t="s">
        <v>77</v>
      </c>
      <c r="E190" s="331" t="s">
        <v>201</v>
      </c>
      <c r="F190" s="327" t="s">
        <v>285</v>
      </c>
      <c r="G190" s="361" t="s">
        <v>298</v>
      </c>
      <c r="H190" s="364"/>
      <c r="I190" s="330"/>
      <c r="J190" s="330">
        <v>200</v>
      </c>
      <c r="K190" s="330">
        <v>400</v>
      </c>
      <c r="L190" s="330"/>
      <c r="M190" s="330"/>
      <c r="N190" s="330"/>
      <c r="O190" s="330"/>
      <c r="P190" s="330"/>
      <c r="Q190" s="405">
        <v>67</v>
      </c>
    </row>
    <row r="191" spans="1:17" s="140" customFormat="1" ht="15.75">
      <c r="A191" s="441">
        <v>211</v>
      </c>
      <c r="B191" s="361" t="s">
        <v>299</v>
      </c>
      <c r="C191" s="440" t="s">
        <v>295</v>
      </c>
      <c r="D191" s="366" t="s">
        <v>83</v>
      </c>
      <c r="E191" s="331" t="s">
        <v>201</v>
      </c>
      <c r="F191" s="327" t="s">
        <v>285</v>
      </c>
      <c r="G191" s="361" t="s">
        <v>298</v>
      </c>
      <c r="H191" s="364"/>
      <c r="I191" s="330">
        <v>60</v>
      </c>
      <c r="J191" s="330">
        <v>200</v>
      </c>
      <c r="K191" s="330"/>
      <c r="L191" s="330"/>
      <c r="M191" s="330"/>
      <c r="N191" s="330"/>
      <c r="O191" s="330"/>
      <c r="P191" s="330"/>
      <c r="Q191" s="405">
        <v>68</v>
      </c>
    </row>
    <row r="192" spans="1:17" s="140" customFormat="1" ht="15.75">
      <c r="A192" s="441">
        <v>212</v>
      </c>
      <c r="B192" s="361" t="s">
        <v>300</v>
      </c>
      <c r="C192" s="440" t="s">
        <v>288</v>
      </c>
      <c r="D192" s="366" t="s">
        <v>83</v>
      </c>
      <c r="E192" s="331" t="s">
        <v>201</v>
      </c>
      <c r="F192" s="327" t="s">
        <v>285</v>
      </c>
      <c r="G192" s="361" t="s">
        <v>298</v>
      </c>
      <c r="H192" s="364"/>
      <c r="I192" s="330">
        <v>60</v>
      </c>
      <c r="J192" s="330">
        <v>200</v>
      </c>
      <c r="K192" s="330"/>
      <c r="L192" s="330"/>
      <c r="M192" s="330"/>
      <c r="N192" s="330"/>
      <c r="O192" s="330"/>
      <c r="P192" s="330"/>
      <c r="Q192" s="405">
        <v>69</v>
      </c>
    </row>
    <row r="193" spans="1:17" s="140" customFormat="1" ht="15.75">
      <c r="A193" s="441">
        <v>213</v>
      </c>
      <c r="B193" s="361" t="s">
        <v>301</v>
      </c>
      <c r="C193" s="440" t="s">
        <v>288</v>
      </c>
      <c r="D193" s="366" t="s">
        <v>83</v>
      </c>
      <c r="E193" s="331" t="s">
        <v>201</v>
      </c>
      <c r="F193" s="327" t="s">
        <v>285</v>
      </c>
      <c r="G193" s="443" t="s">
        <v>298</v>
      </c>
      <c r="H193" s="444"/>
      <c r="I193" s="330">
        <v>60</v>
      </c>
      <c r="J193" s="330">
        <v>200</v>
      </c>
      <c r="K193" s="330"/>
      <c r="L193" s="330"/>
      <c r="M193" s="330"/>
      <c r="N193" s="330"/>
      <c r="O193" s="330"/>
      <c r="P193" s="330"/>
      <c r="Q193" s="405">
        <v>70</v>
      </c>
    </row>
    <row r="194" spans="1:17" s="140" customFormat="1" ht="15.75">
      <c r="A194" s="441">
        <v>214</v>
      </c>
      <c r="B194" s="369" t="s">
        <v>302</v>
      </c>
      <c r="C194" s="445" t="s">
        <v>292</v>
      </c>
      <c r="D194" s="382" t="s">
        <v>303</v>
      </c>
      <c r="E194" s="331" t="s">
        <v>201</v>
      </c>
      <c r="F194" s="327" t="s">
        <v>285</v>
      </c>
      <c r="G194" s="388" t="s">
        <v>298</v>
      </c>
      <c r="H194" s="364"/>
      <c r="I194" s="330"/>
      <c r="J194" s="330"/>
      <c r="K194" s="330"/>
      <c r="L194" s="330">
        <v>800</v>
      </c>
      <c r="M194" s="330">
        <v>1500</v>
      </c>
      <c r="N194" s="330"/>
      <c r="O194" s="330"/>
      <c r="P194" s="330"/>
      <c r="Q194" s="405">
        <v>71</v>
      </c>
    </row>
    <row r="195" spans="1:17" s="140" customFormat="1" ht="15.75">
      <c r="A195" s="439">
        <v>30</v>
      </c>
      <c r="B195" s="446" t="s">
        <v>304</v>
      </c>
      <c r="C195" s="447">
        <v>2005</v>
      </c>
      <c r="D195" s="389" t="s">
        <v>77</v>
      </c>
      <c r="E195" s="435" t="s">
        <v>201</v>
      </c>
      <c r="F195" s="446" t="s">
        <v>14</v>
      </c>
      <c r="G195" s="446" t="s">
        <v>305</v>
      </c>
      <c r="H195" s="328"/>
      <c r="I195" s="330">
        <v>60</v>
      </c>
      <c r="J195" s="330">
        <v>200</v>
      </c>
      <c r="K195" s="330"/>
      <c r="L195" s="330"/>
      <c r="M195" s="330"/>
      <c r="N195" s="330"/>
      <c r="O195" s="330"/>
      <c r="P195" s="330"/>
      <c r="Q195" s="405">
        <v>72</v>
      </c>
    </row>
    <row r="196" spans="1:17" s="140" customFormat="1" ht="15.75">
      <c r="A196" s="439">
        <v>29</v>
      </c>
      <c r="B196" s="446" t="s">
        <v>306</v>
      </c>
      <c r="C196" s="447">
        <v>2005</v>
      </c>
      <c r="D196" s="389" t="s">
        <v>77</v>
      </c>
      <c r="E196" s="435" t="s">
        <v>201</v>
      </c>
      <c r="F196" s="446" t="s">
        <v>14</v>
      </c>
      <c r="G196" s="446" t="s">
        <v>305</v>
      </c>
      <c r="H196" s="328"/>
      <c r="I196" s="330">
        <v>60</v>
      </c>
      <c r="J196" s="330">
        <v>200</v>
      </c>
      <c r="K196" s="330"/>
      <c r="L196" s="330"/>
      <c r="M196" s="330"/>
      <c r="N196" s="330"/>
      <c r="O196" s="330"/>
      <c r="P196" s="330"/>
      <c r="Q196" s="405">
        <v>73</v>
      </c>
    </row>
    <row r="197" spans="1:17" s="140" customFormat="1" ht="15.75">
      <c r="A197" s="441">
        <v>28</v>
      </c>
      <c r="B197" s="448" t="s">
        <v>307</v>
      </c>
      <c r="C197" s="449">
        <v>2005</v>
      </c>
      <c r="D197" s="389"/>
      <c r="E197" s="435" t="s">
        <v>201</v>
      </c>
      <c r="F197" s="446" t="s">
        <v>14</v>
      </c>
      <c r="G197" s="446" t="s">
        <v>305</v>
      </c>
      <c r="H197" s="328"/>
      <c r="I197" s="330">
        <v>60</v>
      </c>
      <c r="J197" s="330">
        <v>200</v>
      </c>
      <c r="K197" s="330"/>
      <c r="L197" s="330"/>
      <c r="M197" s="330"/>
      <c r="N197" s="330"/>
      <c r="O197" s="330"/>
      <c r="P197" s="330"/>
      <c r="Q197" s="405">
        <v>74</v>
      </c>
    </row>
    <row r="198" spans="1:17" s="140" customFormat="1" ht="15.75">
      <c r="A198" s="441">
        <v>27</v>
      </c>
      <c r="B198" s="448" t="s">
        <v>308</v>
      </c>
      <c r="C198" s="449">
        <v>2005</v>
      </c>
      <c r="D198" s="389" t="s">
        <v>77</v>
      </c>
      <c r="E198" s="435" t="s">
        <v>201</v>
      </c>
      <c r="F198" s="446" t="s">
        <v>14</v>
      </c>
      <c r="G198" s="446" t="s">
        <v>305</v>
      </c>
      <c r="H198" s="328"/>
      <c r="I198" s="330">
        <v>60</v>
      </c>
      <c r="J198" s="330">
        <v>200</v>
      </c>
      <c r="K198" s="330"/>
      <c r="L198" s="330"/>
      <c r="M198" s="330"/>
      <c r="N198" s="330"/>
      <c r="O198" s="330"/>
      <c r="P198" s="330"/>
      <c r="Q198" s="405">
        <v>75</v>
      </c>
    </row>
    <row r="199" spans="1:17" s="140" customFormat="1" ht="15.75">
      <c r="A199" s="450">
        <v>49</v>
      </c>
      <c r="B199" s="451" t="s">
        <v>309</v>
      </c>
      <c r="C199" s="357">
        <v>2003</v>
      </c>
      <c r="D199" s="452"/>
      <c r="E199" s="435" t="s">
        <v>201</v>
      </c>
      <c r="F199" s="437" t="s">
        <v>310</v>
      </c>
      <c r="G199" s="437" t="s">
        <v>311</v>
      </c>
      <c r="H199" s="438"/>
      <c r="I199" s="330"/>
      <c r="J199" s="330"/>
      <c r="K199" s="330">
        <v>400</v>
      </c>
      <c r="L199" s="330"/>
      <c r="M199" s="330"/>
      <c r="N199" s="330"/>
      <c r="O199" s="330"/>
      <c r="P199" s="330"/>
      <c r="Q199" s="405">
        <v>76</v>
      </c>
    </row>
    <row r="200" spans="1:17" s="140" customFormat="1" ht="15.75">
      <c r="A200" s="436">
        <v>44</v>
      </c>
      <c r="B200" s="446" t="s">
        <v>312</v>
      </c>
      <c r="C200" s="337">
        <v>2005</v>
      </c>
      <c r="D200" s="360" t="s">
        <v>83</v>
      </c>
      <c r="E200" s="435" t="s">
        <v>201</v>
      </c>
      <c r="F200" s="327" t="s">
        <v>313</v>
      </c>
      <c r="G200" s="327" t="s">
        <v>314</v>
      </c>
      <c r="H200" s="328"/>
      <c r="I200" s="330"/>
      <c r="J200" s="330"/>
      <c r="K200" s="330">
        <v>400</v>
      </c>
      <c r="L200" s="330">
        <v>800</v>
      </c>
      <c r="M200" s="330"/>
      <c r="N200" s="330"/>
      <c r="O200" s="330"/>
      <c r="P200" s="330"/>
      <c r="Q200" s="405">
        <v>77</v>
      </c>
    </row>
    <row r="201" spans="1:17" s="140" customFormat="1" ht="15.75">
      <c r="A201" s="436">
        <v>43</v>
      </c>
      <c r="B201" s="453" t="s">
        <v>315</v>
      </c>
      <c r="C201" s="337">
        <v>1999</v>
      </c>
      <c r="D201" s="360" t="s">
        <v>51</v>
      </c>
      <c r="E201" s="435" t="s">
        <v>201</v>
      </c>
      <c r="F201" s="327" t="s">
        <v>316</v>
      </c>
      <c r="G201" s="327" t="s">
        <v>317</v>
      </c>
      <c r="H201" s="328"/>
      <c r="I201" s="330"/>
      <c r="J201" s="330"/>
      <c r="K201" s="330"/>
      <c r="L201" s="330"/>
      <c r="M201" s="330"/>
      <c r="N201" s="330"/>
      <c r="O201" s="330" t="s">
        <v>10</v>
      </c>
      <c r="P201" s="330"/>
      <c r="Q201" s="405">
        <v>78</v>
      </c>
    </row>
    <row r="202" spans="1:17" s="140" customFormat="1" ht="15.75">
      <c r="A202" s="436">
        <v>42</v>
      </c>
      <c r="B202" s="446" t="s">
        <v>318</v>
      </c>
      <c r="C202" s="337">
        <v>1996</v>
      </c>
      <c r="D202" s="360" t="s">
        <v>77</v>
      </c>
      <c r="E202" s="435" t="s">
        <v>201</v>
      </c>
      <c r="F202" s="327" t="s">
        <v>316</v>
      </c>
      <c r="G202" s="327" t="s">
        <v>314</v>
      </c>
      <c r="H202" s="328"/>
      <c r="I202" s="330"/>
      <c r="J202" s="330"/>
      <c r="K202" s="330"/>
      <c r="L202" s="330"/>
      <c r="M202" s="330"/>
      <c r="N202" s="330"/>
      <c r="O202" s="330" t="s">
        <v>10</v>
      </c>
      <c r="P202" s="330"/>
      <c r="Q202" s="405">
        <v>79</v>
      </c>
    </row>
    <row r="203" spans="1:17" s="140" customFormat="1" ht="15.75">
      <c r="A203" s="436">
        <v>40</v>
      </c>
      <c r="B203" s="448" t="s">
        <v>319</v>
      </c>
      <c r="C203" s="337">
        <v>1999</v>
      </c>
      <c r="D203" s="454" t="s">
        <v>77</v>
      </c>
      <c r="E203" s="435" t="s">
        <v>201</v>
      </c>
      <c r="F203" s="327" t="s">
        <v>316</v>
      </c>
      <c r="G203" s="327" t="s">
        <v>320</v>
      </c>
      <c r="H203" s="328"/>
      <c r="I203" s="330"/>
      <c r="J203" s="330"/>
      <c r="K203" s="330">
        <v>400</v>
      </c>
      <c r="L203" s="330">
        <v>800</v>
      </c>
      <c r="M203" s="330"/>
      <c r="N203" s="330"/>
      <c r="O203" s="330"/>
      <c r="P203" s="330"/>
      <c r="Q203" s="405">
        <v>80</v>
      </c>
    </row>
    <row r="204" spans="1:17" ht="15.75">
      <c r="A204" s="436">
        <v>39</v>
      </c>
      <c r="B204" s="455" t="s">
        <v>321</v>
      </c>
      <c r="C204" s="337">
        <v>1995</v>
      </c>
      <c r="D204" s="338" t="s">
        <v>51</v>
      </c>
      <c r="E204" s="435" t="s">
        <v>201</v>
      </c>
      <c r="F204" s="358" t="s">
        <v>316</v>
      </c>
      <c r="G204" s="327" t="s">
        <v>314</v>
      </c>
      <c r="H204" s="328"/>
      <c r="I204" s="330">
        <v>60</v>
      </c>
      <c r="J204" s="330"/>
      <c r="K204" s="330"/>
      <c r="L204" s="330"/>
      <c r="M204" s="330"/>
      <c r="N204" s="330"/>
      <c r="O204" s="330" t="s">
        <v>10</v>
      </c>
      <c r="P204" s="330"/>
      <c r="Q204" s="405">
        <v>81</v>
      </c>
    </row>
    <row r="205" spans="1:17" ht="15.75">
      <c r="A205" s="436">
        <v>195</v>
      </c>
      <c r="B205" s="455" t="s">
        <v>322</v>
      </c>
      <c r="C205" s="337">
        <v>2001</v>
      </c>
      <c r="D205" s="338"/>
      <c r="E205" s="435" t="s">
        <v>201</v>
      </c>
      <c r="F205" s="358" t="s">
        <v>310</v>
      </c>
      <c r="G205" s="327" t="s">
        <v>323</v>
      </c>
      <c r="H205" s="328" t="s">
        <v>198</v>
      </c>
      <c r="I205" s="330"/>
      <c r="J205" s="330"/>
      <c r="K205" s="330"/>
      <c r="L205" s="330">
        <v>800</v>
      </c>
      <c r="M205" s="330">
        <v>1500</v>
      </c>
      <c r="N205" s="330"/>
      <c r="O205" s="330"/>
      <c r="P205" s="330"/>
      <c r="Q205" s="405">
        <v>82</v>
      </c>
    </row>
    <row r="206" spans="1:17" ht="15.75">
      <c r="A206" s="436">
        <v>196</v>
      </c>
      <c r="B206" s="455" t="s">
        <v>324</v>
      </c>
      <c r="C206" s="337">
        <v>2001</v>
      </c>
      <c r="D206" s="338"/>
      <c r="E206" s="435" t="s">
        <v>201</v>
      </c>
      <c r="F206" s="358" t="s">
        <v>310</v>
      </c>
      <c r="G206" s="327" t="s">
        <v>323</v>
      </c>
      <c r="H206" s="328" t="s">
        <v>198</v>
      </c>
      <c r="I206" s="330">
        <v>60</v>
      </c>
      <c r="J206" s="330">
        <v>200</v>
      </c>
      <c r="K206" s="330"/>
      <c r="L206" s="330"/>
      <c r="M206" s="330"/>
      <c r="N206" s="330"/>
      <c r="O206" s="330"/>
      <c r="P206" s="330"/>
      <c r="Q206" s="405">
        <v>83</v>
      </c>
    </row>
    <row r="207" spans="1:17" ht="15.75">
      <c r="A207" s="436">
        <v>197</v>
      </c>
      <c r="B207" s="455" t="s">
        <v>325</v>
      </c>
      <c r="C207" s="337">
        <v>2001</v>
      </c>
      <c r="D207" s="338"/>
      <c r="E207" s="435" t="s">
        <v>201</v>
      </c>
      <c r="F207" s="358" t="s">
        <v>310</v>
      </c>
      <c r="G207" s="327" t="s">
        <v>323</v>
      </c>
      <c r="H207" s="328" t="s">
        <v>198</v>
      </c>
      <c r="I207" s="330">
        <v>60</v>
      </c>
      <c r="J207" s="330">
        <v>200</v>
      </c>
      <c r="K207" s="330"/>
      <c r="L207" s="330"/>
      <c r="M207" s="330"/>
      <c r="N207" s="330"/>
      <c r="O207" s="330"/>
      <c r="P207" s="330"/>
      <c r="Q207" s="405">
        <v>84</v>
      </c>
    </row>
    <row r="208" spans="1:17" ht="15.75">
      <c r="A208" s="439">
        <v>198</v>
      </c>
      <c r="B208" s="446" t="s">
        <v>326</v>
      </c>
      <c r="C208" s="329">
        <v>2002</v>
      </c>
      <c r="D208" s="391"/>
      <c r="E208" s="435" t="s">
        <v>201</v>
      </c>
      <c r="F208" s="327" t="s">
        <v>310</v>
      </c>
      <c r="G208" s="327" t="s">
        <v>323</v>
      </c>
      <c r="H208" s="328" t="s">
        <v>198</v>
      </c>
      <c r="I208" s="330"/>
      <c r="J208" s="330"/>
      <c r="K208" s="330">
        <v>400</v>
      </c>
      <c r="L208" s="330"/>
      <c r="M208" s="330"/>
      <c r="N208" s="330"/>
      <c r="O208" s="330"/>
      <c r="P208" s="330"/>
      <c r="Q208" s="405">
        <v>85</v>
      </c>
    </row>
    <row r="209" spans="1:17" ht="15.75">
      <c r="A209" s="439">
        <v>199</v>
      </c>
      <c r="B209" s="446" t="s">
        <v>327</v>
      </c>
      <c r="C209" s="329">
        <v>2000</v>
      </c>
      <c r="D209" s="391"/>
      <c r="E209" s="435" t="s">
        <v>201</v>
      </c>
      <c r="F209" s="327" t="s">
        <v>310</v>
      </c>
      <c r="G209" s="327" t="s">
        <v>323</v>
      </c>
      <c r="H209" s="328" t="s">
        <v>198</v>
      </c>
      <c r="I209" s="330"/>
      <c r="J209" s="330"/>
      <c r="K209" s="330">
        <v>400</v>
      </c>
      <c r="L209" s="330"/>
      <c r="M209" s="330"/>
      <c r="N209" s="330"/>
      <c r="O209" s="330"/>
      <c r="P209" s="330"/>
      <c r="Q209" s="405">
        <v>86</v>
      </c>
    </row>
    <row r="210" spans="1:17" ht="15.75">
      <c r="A210" s="439">
        <v>184</v>
      </c>
      <c r="B210" s="446" t="s">
        <v>328</v>
      </c>
      <c r="C210" s="329">
        <v>2000</v>
      </c>
      <c r="D210" s="391" t="s">
        <v>34</v>
      </c>
      <c r="E210" s="435" t="s">
        <v>201</v>
      </c>
      <c r="F210" s="327" t="s">
        <v>310</v>
      </c>
      <c r="G210" s="327" t="s">
        <v>329</v>
      </c>
      <c r="H210" s="328"/>
      <c r="I210" s="330">
        <v>60</v>
      </c>
      <c r="J210" s="330">
        <v>200</v>
      </c>
      <c r="K210" s="330"/>
      <c r="L210" s="330"/>
      <c r="M210" s="330"/>
      <c r="N210" s="330"/>
      <c r="O210" s="330"/>
      <c r="P210" s="330"/>
      <c r="Q210" s="405">
        <v>87</v>
      </c>
    </row>
    <row r="211" spans="1:17" ht="15.75">
      <c r="A211" s="439">
        <v>185</v>
      </c>
      <c r="B211" s="446" t="s">
        <v>330</v>
      </c>
      <c r="C211" s="329">
        <v>2001</v>
      </c>
      <c r="D211" s="391" t="s">
        <v>51</v>
      </c>
      <c r="E211" s="435" t="s">
        <v>201</v>
      </c>
      <c r="F211" s="327" t="s">
        <v>310</v>
      </c>
      <c r="G211" s="327" t="s">
        <v>323</v>
      </c>
      <c r="H211" s="328"/>
      <c r="I211" s="330"/>
      <c r="J211" s="330"/>
      <c r="K211" s="330"/>
      <c r="L211" s="330">
        <v>800</v>
      </c>
      <c r="M211" s="330">
        <v>1500</v>
      </c>
      <c r="N211" s="330"/>
      <c r="O211" s="330"/>
      <c r="P211" s="330"/>
      <c r="Q211" s="405">
        <v>88</v>
      </c>
    </row>
    <row r="212" spans="1:17" ht="15.75">
      <c r="A212" s="439">
        <v>176</v>
      </c>
      <c r="B212" s="446" t="s">
        <v>331</v>
      </c>
      <c r="C212" s="329">
        <v>2004</v>
      </c>
      <c r="D212" s="391" t="s">
        <v>77</v>
      </c>
      <c r="E212" s="435" t="s">
        <v>201</v>
      </c>
      <c r="F212" s="327" t="s">
        <v>310</v>
      </c>
      <c r="G212" s="327" t="s">
        <v>332</v>
      </c>
      <c r="H212" s="328"/>
      <c r="I212" s="330"/>
      <c r="J212" s="330"/>
      <c r="K212" s="330">
        <v>400</v>
      </c>
      <c r="L212" s="330">
        <v>800</v>
      </c>
      <c r="M212" s="330"/>
      <c r="N212" s="330"/>
      <c r="O212" s="330"/>
      <c r="P212" s="330"/>
      <c r="Q212" s="405">
        <v>89</v>
      </c>
    </row>
    <row r="213" spans="1:17" s="140" customFormat="1" ht="15.75">
      <c r="A213" s="439">
        <v>174</v>
      </c>
      <c r="B213" s="448" t="s">
        <v>333</v>
      </c>
      <c r="C213" s="333">
        <v>2004</v>
      </c>
      <c r="D213" s="391" t="s">
        <v>77</v>
      </c>
      <c r="E213" s="435" t="s">
        <v>201</v>
      </c>
      <c r="F213" s="327" t="s">
        <v>310</v>
      </c>
      <c r="G213" s="332" t="s">
        <v>334</v>
      </c>
      <c r="H213" s="322"/>
      <c r="I213" s="330">
        <v>60</v>
      </c>
      <c r="J213" s="330">
        <v>200</v>
      </c>
      <c r="K213" s="330"/>
      <c r="L213" s="330"/>
      <c r="M213" s="330"/>
      <c r="N213" s="330"/>
      <c r="O213" s="330"/>
      <c r="P213" s="330"/>
      <c r="Q213" s="405">
        <v>90</v>
      </c>
    </row>
    <row r="214" spans="1:17" s="140" customFormat="1" ht="15.75">
      <c r="A214" s="323">
        <v>179</v>
      </c>
      <c r="B214" s="356" t="s">
        <v>335</v>
      </c>
      <c r="C214" s="325">
        <v>2003</v>
      </c>
      <c r="D214" s="391" t="s">
        <v>51</v>
      </c>
      <c r="E214" s="326" t="s">
        <v>201</v>
      </c>
      <c r="F214" s="327" t="s">
        <v>310</v>
      </c>
      <c r="G214" s="339" t="s">
        <v>329</v>
      </c>
      <c r="H214" s="328"/>
      <c r="I214" s="330">
        <v>60</v>
      </c>
      <c r="J214" s="330">
        <v>200</v>
      </c>
      <c r="K214" s="330"/>
      <c r="L214" s="330"/>
      <c r="M214" s="330"/>
      <c r="N214" s="330"/>
      <c r="O214" s="330"/>
      <c r="P214" s="330"/>
      <c r="Q214" s="405">
        <v>91</v>
      </c>
    </row>
    <row r="215" spans="1:17" s="140" customFormat="1" ht="15.75">
      <c r="A215" s="323">
        <v>178</v>
      </c>
      <c r="B215" s="356" t="s">
        <v>336</v>
      </c>
      <c r="C215" s="325">
        <v>2003</v>
      </c>
      <c r="D215" s="391" t="s">
        <v>51</v>
      </c>
      <c r="E215" s="326" t="s">
        <v>201</v>
      </c>
      <c r="F215" s="327" t="s">
        <v>310</v>
      </c>
      <c r="G215" s="339" t="s">
        <v>332</v>
      </c>
      <c r="H215" s="328"/>
      <c r="I215" s="330">
        <v>60</v>
      </c>
      <c r="J215" s="330">
        <v>200</v>
      </c>
      <c r="K215" s="330"/>
      <c r="L215" s="330"/>
      <c r="M215" s="330"/>
      <c r="N215" s="330"/>
      <c r="O215" s="330"/>
      <c r="P215" s="330"/>
      <c r="Q215" s="405">
        <v>92</v>
      </c>
    </row>
    <row r="216" spans="1:17" s="140" customFormat="1" ht="15.75">
      <c r="A216" s="323">
        <v>189</v>
      </c>
      <c r="B216" s="356" t="s">
        <v>337</v>
      </c>
      <c r="C216" s="325">
        <v>2005</v>
      </c>
      <c r="D216" s="391" t="s">
        <v>83</v>
      </c>
      <c r="E216" s="326" t="s">
        <v>201</v>
      </c>
      <c r="F216" s="327" t="s">
        <v>310</v>
      </c>
      <c r="G216" s="339" t="s">
        <v>332</v>
      </c>
      <c r="H216" s="328" t="s">
        <v>198</v>
      </c>
      <c r="I216" s="330"/>
      <c r="J216" s="330">
        <v>200</v>
      </c>
      <c r="K216" s="330">
        <v>400</v>
      </c>
      <c r="L216" s="330"/>
      <c r="M216" s="330"/>
      <c r="N216" s="330"/>
      <c r="O216" s="330"/>
      <c r="P216" s="330"/>
      <c r="Q216" s="405">
        <v>93</v>
      </c>
    </row>
    <row r="217" spans="1:17" s="140" customFormat="1" ht="15.75">
      <c r="A217" s="323">
        <v>190</v>
      </c>
      <c r="B217" s="356" t="s">
        <v>338</v>
      </c>
      <c r="C217" s="325">
        <v>2005</v>
      </c>
      <c r="D217" s="391" t="s">
        <v>303</v>
      </c>
      <c r="E217" s="326" t="s">
        <v>201</v>
      </c>
      <c r="F217" s="327" t="s">
        <v>310</v>
      </c>
      <c r="G217" s="339" t="s">
        <v>332</v>
      </c>
      <c r="H217" s="328" t="s">
        <v>198</v>
      </c>
      <c r="I217" s="330">
        <v>60</v>
      </c>
      <c r="J217" s="330">
        <v>200</v>
      </c>
      <c r="K217" s="330"/>
      <c r="L217" s="330"/>
      <c r="M217" s="330"/>
      <c r="N217" s="330"/>
      <c r="O217" s="330"/>
      <c r="P217" s="330"/>
      <c r="Q217" s="405">
        <v>94</v>
      </c>
    </row>
    <row r="218" spans="1:17" s="140" customFormat="1" ht="15.75">
      <c r="A218" s="436">
        <v>191</v>
      </c>
      <c r="B218" s="327" t="s">
        <v>339</v>
      </c>
      <c r="C218" s="325">
        <v>2005</v>
      </c>
      <c r="D218" s="360" t="s">
        <v>83</v>
      </c>
      <c r="E218" s="326" t="s">
        <v>201</v>
      </c>
      <c r="F218" s="327" t="s">
        <v>310</v>
      </c>
      <c r="G218" s="327" t="s">
        <v>332</v>
      </c>
      <c r="H218" s="328" t="s">
        <v>198</v>
      </c>
      <c r="I218" s="330">
        <v>60</v>
      </c>
      <c r="J218" s="330">
        <v>200</v>
      </c>
      <c r="K218" s="330"/>
      <c r="L218" s="330"/>
      <c r="M218" s="330"/>
      <c r="N218" s="330"/>
      <c r="O218" s="330"/>
      <c r="P218" s="330"/>
      <c r="Q218" s="405">
        <v>95</v>
      </c>
    </row>
    <row r="219" spans="1:17" s="140" customFormat="1" ht="15.75">
      <c r="A219" s="436">
        <v>192</v>
      </c>
      <c r="B219" s="327" t="s">
        <v>340</v>
      </c>
      <c r="C219" s="325">
        <v>2004</v>
      </c>
      <c r="D219" s="360" t="s">
        <v>77</v>
      </c>
      <c r="E219" s="326" t="s">
        <v>201</v>
      </c>
      <c r="F219" s="327" t="s">
        <v>310</v>
      </c>
      <c r="G219" s="327" t="s">
        <v>332</v>
      </c>
      <c r="H219" s="328" t="s">
        <v>198</v>
      </c>
      <c r="I219" s="330">
        <v>60</v>
      </c>
      <c r="J219" s="330">
        <v>200</v>
      </c>
      <c r="K219" s="330"/>
      <c r="L219" s="330"/>
      <c r="M219" s="330"/>
      <c r="N219" s="330"/>
      <c r="O219" s="330"/>
      <c r="P219" s="330"/>
      <c r="Q219" s="405">
        <v>96</v>
      </c>
    </row>
    <row r="220" spans="1:17" s="140" customFormat="1" ht="15.75">
      <c r="A220" s="323">
        <v>171</v>
      </c>
      <c r="B220" s="348" t="s">
        <v>341</v>
      </c>
      <c r="C220" s="325">
        <v>1999</v>
      </c>
      <c r="D220" s="391"/>
      <c r="E220" s="326" t="s">
        <v>201</v>
      </c>
      <c r="F220" s="348" t="s">
        <v>14</v>
      </c>
      <c r="G220" s="348" t="s">
        <v>342</v>
      </c>
      <c r="H220" s="434"/>
      <c r="I220" s="330"/>
      <c r="J220" s="330"/>
      <c r="K220" s="330"/>
      <c r="L220" s="330">
        <v>800</v>
      </c>
      <c r="M220" s="330"/>
      <c r="N220" s="330"/>
      <c r="O220" s="330"/>
      <c r="P220" s="330"/>
      <c r="Q220" s="405">
        <v>97</v>
      </c>
    </row>
    <row r="221" spans="1:17" s="140" customFormat="1" ht="15.75">
      <c r="A221" s="323">
        <v>172</v>
      </c>
      <c r="B221" s="348" t="s">
        <v>343</v>
      </c>
      <c r="C221" s="325">
        <v>2000</v>
      </c>
      <c r="D221" s="391" t="s">
        <v>34</v>
      </c>
      <c r="E221" s="326" t="s">
        <v>201</v>
      </c>
      <c r="F221" s="348" t="s">
        <v>14</v>
      </c>
      <c r="G221" s="348" t="s">
        <v>342</v>
      </c>
      <c r="H221" s="434"/>
      <c r="I221" s="330"/>
      <c r="J221" s="330"/>
      <c r="K221" s="330"/>
      <c r="L221" s="330">
        <v>800</v>
      </c>
      <c r="M221" s="330"/>
      <c r="N221" s="330"/>
      <c r="O221" s="330"/>
      <c r="P221" s="330"/>
      <c r="Q221" s="405">
        <v>98</v>
      </c>
    </row>
    <row r="222" spans="1:17" s="140" customFormat="1" ht="15.75">
      <c r="A222" s="323">
        <v>273</v>
      </c>
      <c r="B222" s="348" t="s">
        <v>344</v>
      </c>
      <c r="C222" s="325">
        <v>2005</v>
      </c>
      <c r="D222" s="391" t="s">
        <v>51</v>
      </c>
      <c r="E222" s="326" t="s">
        <v>201</v>
      </c>
      <c r="F222" s="348" t="s">
        <v>345</v>
      </c>
      <c r="G222" s="348" t="s">
        <v>346</v>
      </c>
      <c r="H222" s="434" t="s">
        <v>198</v>
      </c>
      <c r="I222" s="330"/>
      <c r="J222" s="330"/>
      <c r="K222" s="330"/>
      <c r="L222" s="330">
        <v>800</v>
      </c>
      <c r="M222" s="330">
        <v>1500</v>
      </c>
      <c r="N222" s="330"/>
      <c r="O222" s="330"/>
      <c r="P222" s="330"/>
      <c r="Q222" s="405">
        <v>99</v>
      </c>
    </row>
    <row r="223" spans="1:17" s="140" customFormat="1" ht="15.75">
      <c r="A223" s="323">
        <v>275</v>
      </c>
      <c r="B223" s="456" t="s">
        <v>347</v>
      </c>
      <c r="C223" s="457">
        <v>2005</v>
      </c>
      <c r="D223" s="391" t="s">
        <v>303</v>
      </c>
      <c r="E223" s="326" t="s">
        <v>201</v>
      </c>
      <c r="F223" s="348" t="s">
        <v>345</v>
      </c>
      <c r="G223" s="348" t="s">
        <v>346</v>
      </c>
      <c r="H223" s="434" t="s">
        <v>198</v>
      </c>
      <c r="I223" s="330"/>
      <c r="J223" s="330"/>
      <c r="K223" s="330">
        <v>400</v>
      </c>
      <c r="L223" s="330">
        <v>800</v>
      </c>
      <c r="M223" s="330"/>
      <c r="N223" s="330"/>
      <c r="O223" s="330"/>
      <c r="P223" s="330"/>
      <c r="Q223" s="405">
        <v>100</v>
      </c>
    </row>
    <row r="224" spans="1:17" s="140" customFormat="1" ht="15.75">
      <c r="A224" s="323">
        <v>299</v>
      </c>
      <c r="B224" s="348" t="s">
        <v>348</v>
      </c>
      <c r="C224" s="458">
        <v>2004</v>
      </c>
      <c r="D224" s="459" t="s">
        <v>83</v>
      </c>
      <c r="E224" s="326" t="s">
        <v>201</v>
      </c>
      <c r="F224" s="348" t="s">
        <v>230</v>
      </c>
      <c r="G224" s="348" t="s">
        <v>349</v>
      </c>
      <c r="H224" s="434" t="s">
        <v>198</v>
      </c>
      <c r="I224" s="330"/>
      <c r="J224" s="330"/>
      <c r="K224" s="330"/>
      <c r="L224" s="330">
        <v>800</v>
      </c>
      <c r="M224" s="330">
        <v>1500</v>
      </c>
      <c r="N224" s="330"/>
      <c r="O224" s="330"/>
      <c r="P224" s="330"/>
      <c r="Q224" s="405">
        <v>101</v>
      </c>
    </row>
    <row r="225" spans="1:17" s="140" customFormat="1" ht="15.75">
      <c r="A225" s="323">
        <v>388</v>
      </c>
      <c r="B225" s="348" t="s">
        <v>350</v>
      </c>
      <c r="C225" s="458">
        <v>2004</v>
      </c>
      <c r="D225" s="459" t="s">
        <v>77</v>
      </c>
      <c r="E225" s="331" t="s">
        <v>201</v>
      </c>
      <c r="F225" s="348" t="s">
        <v>14</v>
      </c>
      <c r="G225" s="348" t="s">
        <v>351</v>
      </c>
      <c r="H225" s="434"/>
      <c r="I225" s="330"/>
      <c r="J225" s="330"/>
      <c r="K225" s="330">
        <v>400</v>
      </c>
      <c r="L225" s="330"/>
      <c r="M225" s="330"/>
      <c r="N225" s="330"/>
      <c r="O225" s="330"/>
      <c r="P225" s="330"/>
      <c r="Q225" s="405">
        <v>102</v>
      </c>
    </row>
    <row r="226" spans="1:17" ht="15.75">
      <c r="A226" s="323">
        <v>387</v>
      </c>
      <c r="B226" s="348" t="s">
        <v>352</v>
      </c>
      <c r="C226" s="458">
        <v>2003</v>
      </c>
      <c r="D226" s="459" t="s">
        <v>77</v>
      </c>
      <c r="E226" s="331" t="s">
        <v>201</v>
      </c>
      <c r="F226" s="348" t="s">
        <v>14</v>
      </c>
      <c r="G226" s="348" t="s">
        <v>351</v>
      </c>
      <c r="H226" s="434"/>
      <c r="I226" s="330"/>
      <c r="J226" s="330"/>
      <c r="K226" s="330">
        <v>400</v>
      </c>
      <c r="L226" s="330"/>
      <c r="M226" s="330"/>
      <c r="N226" s="330"/>
      <c r="O226" s="330"/>
      <c r="P226" s="330"/>
      <c r="Q226" s="405">
        <v>103</v>
      </c>
    </row>
    <row r="227" spans="1:17" ht="15.75">
      <c r="A227" s="323">
        <v>519</v>
      </c>
      <c r="B227" s="348" t="s">
        <v>353</v>
      </c>
      <c r="C227" s="458">
        <v>2004</v>
      </c>
      <c r="D227" s="459"/>
      <c r="E227" s="331" t="s">
        <v>201</v>
      </c>
      <c r="F227" s="348" t="s">
        <v>354</v>
      </c>
      <c r="G227" s="348" t="s">
        <v>355</v>
      </c>
      <c r="H227" s="434" t="s">
        <v>198</v>
      </c>
      <c r="I227" s="330"/>
      <c r="J227" s="330"/>
      <c r="K227" s="330"/>
      <c r="L227" s="330"/>
      <c r="M227" s="330">
        <v>1500</v>
      </c>
      <c r="N227" s="330"/>
      <c r="O227" s="330"/>
      <c r="P227" s="330"/>
      <c r="Q227" s="405">
        <v>104</v>
      </c>
    </row>
    <row r="228" spans="1:17" ht="15.75">
      <c r="A228" s="323">
        <v>522</v>
      </c>
      <c r="B228" s="348" t="s">
        <v>356</v>
      </c>
      <c r="C228" s="458">
        <v>2000</v>
      </c>
      <c r="D228" s="459"/>
      <c r="E228" s="331" t="s">
        <v>201</v>
      </c>
      <c r="F228" s="348" t="s">
        <v>354</v>
      </c>
      <c r="G228" s="348" t="s">
        <v>355</v>
      </c>
      <c r="H228" s="434" t="s">
        <v>198</v>
      </c>
      <c r="I228" s="330"/>
      <c r="J228" s="330"/>
      <c r="K228" s="330"/>
      <c r="L228" s="330"/>
      <c r="M228" s="330">
        <v>1500</v>
      </c>
      <c r="N228" s="330"/>
      <c r="O228" s="330"/>
      <c r="P228" s="330"/>
      <c r="Q228" s="405">
        <v>105</v>
      </c>
    </row>
    <row r="229" spans="1:17" ht="15.75">
      <c r="A229" s="323">
        <v>504</v>
      </c>
      <c r="B229" s="348" t="s">
        <v>357</v>
      </c>
      <c r="C229" s="458">
        <v>2004</v>
      </c>
      <c r="D229" s="459" t="s">
        <v>83</v>
      </c>
      <c r="E229" s="331" t="s">
        <v>201</v>
      </c>
      <c r="F229" s="348" t="s">
        <v>14</v>
      </c>
      <c r="G229" s="348" t="s">
        <v>358</v>
      </c>
      <c r="H229" s="434" t="s">
        <v>198</v>
      </c>
      <c r="I229" s="330"/>
      <c r="J229" s="330">
        <v>200</v>
      </c>
      <c r="K229" s="330"/>
      <c r="L229" s="330"/>
      <c r="M229" s="330"/>
      <c r="N229" s="330"/>
      <c r="O229" s="330"/>
      <c r="P229" s="330"/>
      <c r="Q229" s="405">
        <v>106</v>
      </c>
    </row>
    <row r="230" spans="1:17" ht="15.75">
      <c r="A230" s="323">
        <v>503</v>
      </c>
      <c r="B230" s="348" t="s">
        <v>359</v>
      </c>
      <c r="C230" s="458">
        <v>2004</v>
      </c>
      <c r="D230" s="459" t="s">
        <v>51</v>
      </c>
      <c r="E230" s="331" t="s">
        <v>201</v>
      </c>
      <c r="F230" s="348" t="s">
        <v>14</v>
      </c>
      <c r="G230" s="348" t="s">
        <v>358</v>
      </c>
      <c r="H230" s="434" t="s">
        <v>198</v>
      </c>
      <c r="I230" s="330">
        <v>60</v>
      </c>
      <c r="J230" s="330">
        <v>200</v>
      </c>
      <c r="K230" s="330"/>
      <c r="L230" s="330"/>
      <c r="M230" s="330"/>
      <c r="N230" s="330"/>
      <c r="O230" s="330"/>
      <c r="P230" s="330"/>
      <c r="Q230" s="405">
        <v>107</v>
      </c>
    </row>
    <row r="231" spans="1:17" ht="15.75">
      <c r="A231" s="323">
        <v>502</v>
      </c>
      <c r="B231" s="348" t="s">
        <v>360</v>
      </c>
      <c r="C231" s="325">
        <v>2003</v>
      </c>
      <c r="D231" s="391" t="s">
        <v>77</v>
      </c>
      <c r="E231" s="331" t="s">
        <v>201</v>
      </c>
      <c r="F231" s="348" t="s">
        <v>14</v>
      </c>
      <c r="G231" s="348" t="s">
        <v>358</v>
      </c>
      <c r="H231" s="434" t="s">
        <v>198</v>
      </c>
      <c r="I231" s="330">
        <v>60</v>
      </c>
      <c r="J231" s="330">
        <v>200</v>
      </c>
      <c r="K231" s="330"/>
      <c r="L231" s="330"/>
      <c r="M231" s="330"/>
      <c r="N231" s="330"/>
      <c r="O231" s="330"/>
      <c r="P231" s="330"/>
      <c r="Q231" s="405">
        <v>108</v>
      </c>
    </row>
    <row r="232" spans="1:17" ht="15.75">
      <c r="A232" s="323">
        <v>501</v>
      </c>
      <c r="B232" s="348" t="s">
        <v>361</v>
      </c>
      <c r="C232" s="325">
        <v>2005</v>
      </c>
      <c r="D232" s="391" t="s">
        <v>83</v>
      </c>
      <c r="E232" s="331" t="s">
        <v>201</v>
      </c>
      <c r="F232" s="348" t="s">
        <v>14</v>
      </c>
      <c r="G232" s="348" t="s">
        <v>358</v>
      </c>
      <c r="H232" s="434" t="s">
        <v>198</v>
      </c>
      <c r="I232" s="330"/>
      <c r="J232" s="330">
        <v>200</v>
      </c>
      <c r="K232" s="330"/>
      <c r="L232" s="330"/>
      <c r="M232" s="330"/>
      <c r="N232" s="330"/>
      <c r="O232" s="330"/>
      <c r="P232" s="330"/>
      <c r="Q232" s="405">
        <v>109</v>
      </c>
    </row>
    <row r="233" spans="1:17" ht="15.75">
      <c r="A233" s="323">
        <v>500</v>
      </c>
      <c r="B233" s="348" t="s">
        <v>362</v>
      </c>
      <c r="C233" s="325">
        <v>2005</v>
      </c>
      <c r="D233" s="391" t="s">
        <v>77</v>
      </c>
      <c r="E233" s="331" t="s">
        <v>201</v>
      </c>
      <c r="F233" s="348" t="s">
        <v>14</v>
      </c>
      <c r="G233" s="348" t="s">
        <v>358</v>
      </c>
      <c r="H233" s="434" t="s">
        <v>198</v>
      </c>
      <c r="I233" s="330">
        <v>60</v>
      </c>
      <c r="J233" s="330">
        <v>200</v>
      </c>
      <c r="K233" s="330"/>
      <c r="L233" s="330"/>
      <c r="M233" s="330"/>
      <c r="N233" s="330"/>
      <c r="O233" s="330"/>
      <c r="P233" s="330"/>
      <c r="Q233" s="405">
        <v>110</v>
      </c>
    </row>
    <row r="234" spans="1:17" ht="15.75">
      <c r="A234" s="323">
        <v>499</v>
      </c>
      <c r="B234" s="348" t="s">
        <v>363</v>
      </c>
      <c r="C234" s="325">
        <v>2004</v>
      </c>
      <c r="D234" s="391" t="s">
        <v>83</v>
      </c>
      <c r="E234" s="331" t="s">
        <v>201</v>
      </c>
      <c r="F234" s="348" t="s">
        <v>14</v>
      </c>
      <c r="G234" s="348" t="s">
        <v>358</v>
      </c>
      <c r="H234" s="434" t="s">
        <v>198</v>
      </c>
      <c r="I234" s="330">
        <v>60</v>
      </c>
      <c r="J234" s="330">
        <v>200</v>
      </c>
      <c r="K234" s="330"/>
      <c r="L234" s="330"/>
      <c r="M234" s="330"/>
      <c r="N234" s="330"/>
      <c r="O234" s="330"/>
      <c r="P234" s="330"/>
      <c r="Q234" s="405">
        <v>111</v>
      </c>
    </row>
    <row r="235" spans="1:17" ht="16.5" customHeight="1">
      <c r="A235" s="323">
        <v>498</v>
      </c>
      <c r="B235" s="348" t="s">
        <v>364</v>
      </c>
      <c r="C235" s="325">
        <v>2005</v>
      </c>
      <c r="D235" s="391" t="s">
        <v>83</v>
      </c>
      <c r="E235" s="331" t="s">
        <v>201</v>
      </c>
      <c r="F235" s="348" t="s">
        <v>14</v>
      </c>
      <c r="G235" s="348" t="s">
        <v>358</v>
      </c>
      <c r="H235" s="434" t="s">
        <v>198</v>
      </c>
      <c r="I235" s="330">
        <v>60</v>
      </c>
      <c r="J235" s="330">
        <v>200</v>
      </c>
      <c r="K235" s="330"/>
      <c r="L235" s="330"/>
      <c r="M235" s="330"/>
      <c r="N235" s="330"/>
      <c r="O235" s="330"/>
      <c r="P235" s="330"/>
      <c r="Q235" s="405">
        <v>112</v>
      </c>
    </row>
    <row r="236" spans="1:17" ht="15.75">
      <c r="A236" s="323">
        <v>497</v>
      </c>
      <c r="B236" s="348" t="s">
        <v>365</v>
      </c>
      <c r="C236" s="325">
        <v>2001</v>
      </c>
      <c r="D236" s="391" t="s">
        <v>77</v>
      </c>
      <c r="E236" s="331" t="s">
        <v>201</v>
      </c>
      <c r="F236" s="348" t="s">
        <v>14</v>
      </c>
      <c r="G236" s="348" t="s">
        <v>358</v>
      </c>
      <c r="H236" s="434" t="s">
        <v>198</v>
      </c>
      <c r="I236" s="330"/>
      <c r="J236" s="330">
        <v>200</v>
      </c>
      <c r="K236" s="330"/>
      <c r="L236" s="330"/>
      <c r="M236" s="330"/>
      <c r="N236" s="330"/>
      <c r="O236" s="330"/>
      <c r="P236" s="330"/>
      <c r="Q236" s="405">
        <v>113</v>
      </c>
    </row>
    <row r="237" spans="1:17" ht="15.75">
      <c r="A237" s="323">
        <v>488</v>
      </c>
      <c r="B237" s="348" t="s">
        <v>366</v>
      </c>
      <c r="C237" s="325">
        <v>2003</v>
      </c>
      <c r="D237" s="391" t="s">
        <v>77</v>
      </c>
      <c r="E237" s="331" t="s">
        <v>201</v>
      </c>
      <c r="F237" s="348" t="s">
        <v>14</v>
      </c>
      <c r="G237" s="348" t="s">
        <v>358</v>
      </c>
      <c r="H237" s="434" t="s">
        <v>198</v>
      </c>
      <c r="I237" s="330"/>
      <c r="J237" s="330">
        <v>200</v>
      </c>
      <c r="K237" s="330">
        <v>400</v>
      </c>
      <c r="L237" s="330"/>
      <c r="M237" s="330"/>
      <c r="N237" s="330"/>
      <c r="O237" s="330"/>
      <c r="P237" s="330"/>
      <c r="Q237" s="405">
        <v>114</v>
      </c>
    </row>
    <row r="238" spans="1:17" ht="15.75">
      <c r="A238" s="323">
        <v>487</v>
      </c>
      <c r="B238" s="348" t="s">
        <v>367</v>
      </c>
      <c r="C238" s="325">
        <v>2003</v>
      </c>
      <c r="D238" s="391" t="s">
        <v>77</v>
      </c>
      <c r="E238" s="331" t="s">
        <v>201</v>
      </c>
      <c r="F238" s="348" t="s">
        <v>14</v>
      </c>
      <c r="G238" s="348" t="s">
        <v>358</v>
      </c>
      <c r="H238" s="434" t="s">
        <v>198</v>
      </c>
      <c r="I238" s="330">
        <v>60</v>
      </c>
      <c r="J238" s="330">
        <v>200</v>
      </c>
      <c r="K238" s="330"/>
      <c r="L238" s="330"/>
      <c r="M238" s="330"/>
      <c r="N238" s="330"/>
      <c r="O238" s="330"/>
      <c r="P238" s="330"/>
      <c r="Q238" s="405">
        <v>115</v>
      </c>
    </row>
    <row r="239" spans="1:17" ht="15.75">
      <c r="A239" s="323">
        <v>486</v>
      </c>
      <c r="B239" s="348" t="s">
        <v>368</v>
      </c>
      <c r="C239" s="325">
        <v>2001</v>
      </c>
      <c r="D239" s="391" t="s">
        <v>51</v>
      </c>
      <c r="E239" s="331" t="s">
        <v>201</v>
      </c>
      <c r="F239" s="348" t="s">
        <v>14</v>
      </c>
      <c r="G239" s="348" t="s">
        <v>358</v>
      </c>
      <c r="H239" s="434" t="s">
        <v>198</v>
      </c>
      <c r="I239" s="330">
        <v>60</v>
      </c>
      <c r="J239" s="330">
        <v>200</v>
      </c>
      <c r="K239" s="330"/>
      <c r="L239" s="330"/>
      <c r="M239" s="330"/>
      <c r="N239" s="330"/>
      <c r="O239" s="330"/>
      <c r="P239" s="330"/>
      <c r="Q239" s="405">
        <v>116</v>
      </c>
    </row>
    <row r="240" spans="1:17" ht="15.75">
      <c r="A240" s="323">
        <v>484</v>
      </c>
      <c r="B240" s="348" t="s">
        <v>369</v>
      </c>
      <c r="C240" s="325">
        <v>2003</v>
      </c>
      <c r="D240" s="391" t="s">
        <v>51</v>
      </c>
      <c r="E240" s="331" t="s">
        <v>201</v>
      </c>
      <c r="F240" s="348" t="s">
        <v>14</v>
      </c>
      <c r="G240" s="348" t="s">
        <v>358</v>
      </c>
      <c r="H240" s="434"/>
      <c r="I240" s="330">
        <v>60</v>
      </c>
      <c r="J240" s="330">
        <v>200</v>
      </c>
      <c r="K240" s="330"/>
      <c r="L240" s="330"/>
      <c r="M240" s="330"/>
      <c r="N240" s="330"/>
      <c r="O240" s="330"/>
      <c r="P240" s="330"/>
      <c r="Q240" s="405">
        <v>117</v>
      </c>
    </row>
    <row r="241" spans="1:17" ht="15.75">
      <c r="A241" s="323">
        <v>565</v>
      </c>
      <c r="B241" s="348" t="s">
        <v>370</v>
      </c>
      <c r="C241" s="325">
        <v>1998</v>
      </c>
      <c r="D241" s="391" t="s">
        <v>77</v>
      </c>
      <c r="E241" s="331" t="s">
        <v>201</v>
      </c>
      <c r="F241" s="348" t="s">
        <v>310</v>
      </c>
      <c r="G241" s="348" t="s">
        <v>371</v>
      </c>
      <c r="H241" s="434" t="s">
        <v>198</v>
      </c>
      <c r="I241" s="330"/>
      <c r="J241" s="330">
        <v>200</v>
      </c>
      <c r="K241" s="330"/>
      <c r="L241" s="330"/>
      <c r="M241" s="330"/>
      <c r="N241" s="330"/>
      <c r="O241" s="330"/>
      <c r="P241" s="330"/>
      <c r="Q241" s="405">
        <v>118</v>
      </c>
    </row>
    <row r="242" spans="1:17" ht="15.75">
      <c r="A242" s="323">
        <v>567</v>
      </c>
      <c r="B242" s="348" t="s">
        <v>372</v>
      </c>
      <c r="C242" s="325">
        <v>2005</v>
      </c>
      <c r="D242" s="391" t="s">
        <v>83</v>
      </c>
      <c r="E242" s="331" t="s">
        <v>201</v>
      </c>
      <c r="F242" s="348" t="s">
        <v>310</v>
      </c>
      <c r="G242" s="348" t="s">
        <v>371</v>
      </c>
      <c r="H242" s="434" t="s">
        <v>198</v>
      </c>
      <c r="I242" s="330"/>
      <c r="J242" s="330">
        <v>200</v>
      </c>
      <c r="K242" s="330"/>
      <c r="L242" s="330"/>
      <c r="M242" s="330"/>
      <c r="N242" s="330"/>
      <c r="O242" s="330"/>
      <c r="P242" s="330"/>
      <c r="Q242" s="405">
        <v>119</v>
      </c>
    </row>
    <row r="243" spans="1:17" ht="15.75">
      <c r="A243" s="323">
        <v>564</v>
      </c>
      <c r="B243" s="348" t="s">
        <v>373</v>
      </c>
      <c r="C243" s="325">
        <v>2002</v>
      </c>
      <c r="D243" s="391" t="s">
        <v>83</v>
      </c>
      <c r="E243" s="331" t="s">
        <v>201</v>
      </c>
      <c r="F243" s="348" t="s">
        <v>310</v>
      </c>
      <c r="G243" s="348" t="s">
        <v>371</v>
      </c>
      <c r="H243" s="434" t="s">
        <v>198</v>
      </c>
      <c r="I243" s="330">
        <v>60</v>
      </c>
      <c r="J243" s="330"/>
      <c r="K243" s="330"/>
      <c r="L243" s="330"/>
      <c r="M243" s="330"/>
      <c r="N243" s="330"/>
      <c r="O243" s="330"/>
      <c r="P243" s="330"/>
      <c r="Q243" s="405">
        <v>120</v>
      </c>
    </row>
    <row r="244" spans="1:17" ht="15.75">
      <c r="A244" s="323">
        <v>566</v>
      </c>
      <c r="B244" s="348" t="s">
        <v>374</v>
      </c>
      <c r="C244" s="325">
        <v>2004</v>
      </c>
      <c r="D244" s="391" t="s">
        <v>83</v>
      </c>
      <c r="E244" s="331" t="s">
        <v>201</v>
      </c>
      <c r="F244" s="348" t="s">
        <v>310</v>
      </c>
      <c r="G244" s="348" t="s">
        <v>371</v>
      </c>
      <c r="H244" s="434" t="s">
        <v>198</v>
      </c>
      <c r="I244" s="330"/>
      <c r="J244" s="330"/>
      <c r="K244" s="330">
        <v>400</v>
      </c>
      <c r="L244" s="330"/>
      <c r="M244" s="330"/>
      <c r="N244" s="330"/>
      <c r="O244" s="330"/>
      <c r="P244" s="330"/>
      <c r="Q244" s="405">
        <v>121</v>
      </c>
    </row>
    <row r="245" spans="1:17" ht="15.75">
      <c r="A245" s="323">
        <v>549</v>
      </c>
      <c r="B245" s="331" t="s">
        <v>375</v>
      </c>
      <c r="C245" s="333">
        <v>2002</v>
      </c>
      <c r="D245" s="454"/>
      <c r="E245" s="331" t="s">
        <v>201</v>
      </c>
      <c r="F245" s="348" t="s">
        <v>376</v>
      </c>
      <c r="G245" s="348" t="s">
        <v>377</v>
      </c>
      <c r="H245" s="434" t="s">
        <v>198</v>
      </c>
      <c r="I245" s="330"/>
      <c r="J245" s="330">
        <v>200</v>
      </c>
      <c r="K245" s="330"/>
      <c r="L245" s="330"/>
      <c r="M245" s="330"/>
      <c r="N245" s="330"/>
      <c r="O245" s="330"/>
      <c r="P245" s="330"/>
      <c r="Q245" s="405">
        <v>122</v>
      </c>
    </row>
    <row r="246" spans="1:17" ht="15.75">
      <c r="A246" s="323">
        <v>548</v>
      </c>
      <c r="B246" s="348" t="s">
        <v>378</v>
      </c>
      <c r="C246" s="333">
        <v>1997</v>
      </c>
      <c r="D246" s="391"/>
      <c r="E246" s="331" t="s">
        <v>201</v>
      </c>
      <c r="F246" s="348" t="s">
        <v>376</v>
      </c>
      <c r="G246" s="348" t="s">
        <v>377</v>
      </c>
      <c r="H246" s="434" t="s">
        <v>198</v>
      </c>
      <c r="I246" s="330"/>
      <c r="J246" s="330">
        <v>200</v>
      </c>
      <c r="K246" s="330"/>
      <c r="L246" s="330"/>
      <c r="M246" s="330"/>
      <c r="N246" s="330"/>
      <c r="O246" s="330"/>
      <c r="P246" s="330"/>
      <c r="Q246" s="405">
        <v>123</v>
      </c>
    </row>
    <row r="247" spans="1:17" ht="15.75">
      <c r="A247" s="323">
        <v>535</v>
      </c>
      <c r="B247" s="348" t="s">
        <v>379</v>
      </c>
      <c r="C247" s="333">
        <v>2005</v>
      </c>
      <c r="D247" s="391"/>
      <c r="E247" s="331" t="s">
        <v>201</v>
      </c>
      <c r="F247" s="348" t="s">
        <v>310</v>
      </c>
      <c r="G247" s="348" t="s">
        <v>380</v>
      </c>
      <c r="H247" s="434" t="s">
        <v>198</v>
      </c>
      <c r="I247" s="330">
        <v>60</v>
      </c>
      <c r="J247" s="330"/>
      <c r="K247" s="330"/>
      <c r="L247" s="330"/>
      <c r="M247" s="330"/>
      <c r="N247" s="330"/>
      <c r="O247" s="330"/>
      <c r="P247" s="330"/>
      <c r="Q247" s="405">
        <v>124</v>
      </c>
    </row>
    <row r="248" spans="1:17" ht="15.75">
      <c r="A248" s="323">
        <v>536</v>
      </c>
      <c r="B248" s="348" t="s">
        <v>381</v>
      </c>
      <c r="C248" s="325">
        <v>2002</v>
      </c>
      <c r="D248" s="391"/>
      <c r="E248" s="331" t="s">
        <v>201</v>
      </c>
      <c r="F248" s="348" t="s">
        <v>310</v>
      </c>
      <c r="G248" s="348" t="s">
        <v>380</v>
      </c>
      <c r="H248" s="434" t="s">
        <v>198</v>
      </c>
      <c r="I248" s="330">
        <v>60</v>
      </c>
      <c r="J248" s="330"/>
      <c r="K248" s="330"/>
      <c r="L248" s="330"/>
      <c r="M248" s="330"/>
      <c r="N248" s="330"/>
      <c r="O248" s="330"/>
      <c r="P248" s="330"/>
      <c r="Q248" s="405">
        <v>125</v>
      </c>
    </row>
    <row r="249" spans="1:17" ht="15.75">
      <c r="A249" s="323">
        <v>537</v>
      </c>
      <c r="B249" s="348" t="s">
        <v>382</v>
      </c>
      <c r="C249" s="325">
        <v>2005</v>
      </c>
      <c r="D249" s="391"/>
      <c r="E249" s="331" t="s">
        <v>201</v>
      </c>
      <c r="F249" s="348" t="s">
        <v>310</v>
      </c>
      <c r="G249" s="348" t="s">
        <v>380</v>
      </c>
      <c r="H249" s="434" t="s">
        <v>198</v>
      </c>
      <c r="I249" s="330">
        <v>60</v>
      </c>
      <c r="J249" s="330">
        <v>200</v>
      </c>
      <c r="K249" s="330"/>
      <c r="L249" s="330"/>
      <c r="M249" s="330"/>
      <c r="N249" s="330"/>
      <c r="O249" s="330"/>
      <c r="P249" s="330"/>
      <c r="Q249" s="405">
        <v>126</v>
      </c>
    </row>
    <row r="250" spans="1:17" ht="15.75">
      <c r="A250" s="323">
        <v>540</v>
      </c>
      <c r="B250" s="331" t="s">
        <v>383</v>
      </c>
      <c r="C250" s="333">
        <v>2003</v>
      </c>
      <c r="D250" s="454"/>
      <c r="E250" s="331" t="s">
        <v>201</v>
      </c>
      <c r="F250" s="348" t="s">
        <v>310</v>
      </c>
      <c r="G250" s="348" t="s">
        <v>384</v>
      </c>
      <c r="H250" s="434" t="s">
        <v>198</v>
      </c>
      <c r="I250" s="330">
        <v>60</v>
      </c>
      <c r="J250" s="330">
        <v>200</v>
      </c>
      <c r="K250" s="330"/>
      <c r="L250" s="330"/>
      <c r="M250" s="330"/>
      <c r="N250" s="330"/>
      <c r="O250" s="330"/>
      <c r="P250" s="330"/>
      <c r="Q250" s="405">
        <v>127</v>
      </c>
    </row>
    <row r="251" spans="1:17" ht="15.75">
      <c r="A251" s="323">
        <v>542</v>
      </c>
      <c r="B251" s="331" t="s">
        <v>385</v>
      </c>
      <c r="C251" s="333">
        <v>2005</v>
      </c>
      <c r="D251" s="454"/>
      <c r="E251" s="331" t="s">
        <v>201</v>
      </c>
      <c r="F251" s="348" t="s">
        <v>310</v>
      </c>
      <c r="G251" s="348" t="s">
        <v>380</v>
      </c>
      <c r="H251" s="434" t="s">
        <v>198</v>
      </c>
      <c r="I251" s="330">
        <v>60</v>
      </c>
      <c r="J251" s="330">
        <v>200</v>
      </c>
      <c r="K251" s="330"/>
      <c r="L251" s="330"/>
      <c r="M251" s="330"/>
      <c r="N251" s="330"/>
      <c r="O251" s="330"/>
      <c r="P251" s="330"/>
      <c r="Q251" s="405">
        <v>128</v>
      </c>
    </row>
    <row r="252" spans="1:17" s="309" customFormat="1" ht="15.75">
      <c r="A252" s="431">
        <v>543</v>
      </c>
      <c r="B252" s="460" t="s">
        <v>386</v>
      </c>
      <c r="C252" s="447">
        <v>2004</v>
      </c>
      <c r="D252" s="384"/>
      <c r="E252" s="331" t="s">
        <v>201</v>
      </c>
      <c r="F252" s="348" t="s">
        <v>310</v>
      </c>
      <c r="G252" s="348" t="s">
        <v>380</v>
      </c>
      <c r="H252" s="434" t="s">
        <v>198</v>
      </c>
      <c r="I252" s="330">
        <v>60</v>
      </c>
      <c r="J252" s="330">
        <v>200</v>
      </c>
      <c r="K252" s="330"/>
      <c r="L252" s="330"/>
      <c r="M252" s="330"/>
      <c r="N252" s="330"/>
      <c r="O252" s="330"/>
      <c r="P252" s="330"/>
      <c r="Q252" s="405">
        <v>129</v>
      </c>
    </row>
    <row r="253" spans="1:17" s="308" customFormat="1" ht="15.75">
      <c r="A253" s="431">
        <v>544</v>
      </c>
      <c r="B253" s="460" t="s">
        <v>387</v>
      </c>
      <c r="C253" s="447">
        <v>2003</v>
      </c>
      <c r="D253" s="384"/>
      <c r="E253" s="331" t="s">
        <v>201</v>
      </c>
      <c r="F253" s="348" t="s">
        <v>310</v>
      </c>
      <c r="G253" s="348" t="s">
        <v>380</v>
      </c>
      <c r="H253" s="434" t="s">
        <v>198</v>
      </c>
      <c r="I253" s="330">
        <v>60</v>
      </c>
      <c r="J253" s="330"/>
      <c r="K253" s="330"/>
      <c r="L253" s="330"/>
      <c r="M253" s="330"/>
      <c r="N253" s="330"/>
      <c r="O253" s="330"/>
      <c r="P253" s="330"/>
      <c r="Q253" s="405">
        <v>130</v>
      </c>
    </row>
    <row r="254" spans="1:17" ht="15.75">
      <c r="A254" s="323">
        <v>545</v>
      </c>
      <c r="B254" s="348" t="s">
        <v>388</v>
      </c>
      <c r="C254" s="325">
        <v>2005</v>
      </c>
      <c r="D254" s="391"/>
      <c r="E254" s="331" t="s">
        <v>201</v>
      </c>
      <c r="F254" s="348" t="s">
        <v>310</v>
      </c>
      <c r="G254" s="348" t="s">
        <v>380</v>
      </c>
      <c r="H254" s="434" t="s">
        <v>198</v>
      </c>
      <c r="I254" s="330">
        <v>60</v>
      </c>
      <c r="J254" s="330"/>
      <c r="K254" s="330"/>
      <c r="L254" s="330"/>
      <c r="M254" s="330"/>
      <c r="N254" s="330"/>
      <c r="O254" s="330"/>
      <c r="P254" s="330"/>
      <c r="Q254" s="405">
        <v>131</v>
      </c>
    </row>
    <row r="255" spans="1:17" ht="15.75">
      <c r="A255" s="323">
        <v>546</v>
      </c>
      <c r="B255" s="348" t="s">
        <v>389</v>
      </c>
      <c r="C255" s="325">
        <v>2005</v>
      </c>
      <c r="D255" s="391"/>
      <c r="E255" s="331" t="s">
        <v>201</v>
      </c>
      <c r="F255" s="348" t="s">
        <v>310</v>
      </c>
      <c r="G255" s="348" t="s">
        <v>380</v>
      </c>
      <c r="H255" s="434" t="s">
        <v>198</v>
      </c>
      <c r="I255" s="330">
        <v>60</v>
      </c>
      <c r="J255" s="330">
        <v>200</v>
      </c>
      <c r="K255" s="330"/>
      <c r="L255" s="330"/>
      <c r="M255" s="330"/>
      <c r="N255" s="330"/>
      <c r="O255" s="330"/>
      <c r="P255" s="330"/>
      <c r="Q255" s="405">
        <v>132</v>
      </c>
    </row>
    <row r="256" spans="1:17" s="309" customFormat="1" ht="15.75">
      <c r="A256" s="398">
        <v>531</v>
      </c>
      <c r="B256" s="399" t="s">
        <v>390</v>
      </c>
      <c r="C256" s="329">
        <v>2004</v>
      </c>
      <c r="D256" s="400" t="s">
        <v>83</v>
      </c>
      <c r="E256" s="331" t="s">
        <v>201</v>
      </c>
      <c r="F256" s="348" t="s">
        <v>391</v>
      </c>
      <c r="G256" s="348" t="s">
        <v>392</v>
      </c>
      <c r="H256" s="434" t="s">
        <v>198</v>
      </c>
      <c r="I256" s="330">
        <v>60</v>
      </c>
      <c r="J256" s="330"/>
      <c r="K256" s="330"/>
      <c r="L256" s="330"/>
      <c r="M256" s="330"/>
      <c r="N256" s="330"/>
      <c r="O256" s="330"/>
      <c r="P256" s="330"/>
      <c r="Q256" s="405">
        <v>133</v>
      </c>
    </row>
    <row r="257" spans="1:17" s="308" customFormat="1" ht="15.75">
      <c r="A257" s="431">
        <v>588</v>
      </c>
      <c r="B257" s="392" t="s">
        <v>393</v>
      </c>
      <c r="C257" s="447">
        <v>2003</v>
      </c>
      <c r="D257" s="384" t="s">
        <v>77</v>
      </c>
      <c r="E257" s="326" t="s">
        <v>201</v>
      </c>
      <c r="F257" s="399" t="s">
        <v>14</v>
      </c>
      <c r="G257" s="399" t="s">
        <v>394</v>
      </c>
      <c r="H257" s="401" t="s">
        <v>198</v>
      </c>
      <c r="I257" s="330">
        <v>60</v>
      </c>
      <c r="J257" s="330"/>
      <c r="K257" s="330"/>
      <c r="L257" s="330"/>
      <c r="M257" s="330"/>
      <c r="N257" s="330"/>
      <c r="O257" s="330"/>
      <c r="P257" s="330"/>
      <c r="Q257" s="405">
        <v>134</v>
      </c>
    </row>
    <row r="258" spans="1:17" ht="15.75">
      <c r="A258" s="323">
        <v>589</v>
      </c>
      <c r="B258" s="348" t="s">
        <v>395</v>
      </c>
      <c r="C258" s="325">
        <v>2003</v>
      </c>
      <c r="D258" s="391" t="s">
        <v>77</v>
      </c>
      <c r="E258" s="331" t="s">
        <v>201</v>
      </c>
      <c r="F258" s="348" t="s">
        <v>14</v>
      </c>
      <c r="G258" s="348" t="s">
        <v>394</v>
      </c>
      <c r="H258" s="434" t="s">
        <v>198</v>
      </c>
      <c r="I258" s="330"/>
      <c r="J258" s="330">
        <v>200</v>
      </c>
      <c r="K258" s="330">
        <v>400</v>
      </c>
      <c r="L258" s="330"/>
      <c r="M258" s="330"/>
      <c r="N258" s="330"/>
      <c r="O258" s="330"/>
      <c r="P258" s="330"/>
      <c r="Q258" s="405">
        <v>135</v>
      </c>
    </row>
    <row r="259" spans="1:17" ht="15.75">
      <c r="A259" s="323">
        <v>585</v>
      </c>
      <c r="B259" s="348" t="s">
        <v>396</v>
      </c>
      <c r="C259" s="325">
        <v>2004</v>
      </c>
      <c r="D259" s="391" t="s">
        <v>77</v>
      </c>
      <c r="E259" s="331" t="s">
        <v>201</v>
      </c>
      <c r="F259" s="348" t="s">
        <v>14</v>
      </c>
      <c r="G259" s="348" t="s">
        <v>394</v>
      </c>
      <c r="H259" s="434" t="s">
        <v>198</v>
      </c>
      <c r="I259" s="323"/>
      <c r="J259" s="323">
        <v>200</v>
      </c>
      <c r="K259" s="323"/>
      <c r="L259" s="323"/>
      <c r="M259" s="323"/>
      <c r="N259" s="323"/>
      <c r="O259" s="323"/>
      <c r="P259" s="323"/>
      <c r="Q259" s="405">
        <v>136</v>
      </c>
    </row>
    <row r="260" spans="1:17" s="309" customFormat="1" ht="15.75">
      <c r="A260" s="398">
        <v>570</v>
      </c>
      <c r="B260" s="399" t="s">
        <v>397</v>
      </c>
      <c r="C260" s="329">
        <v>2005</v>
      </c>
      <c r="D260" s="400" t="s">
        <v>83</v>
      </c>
      <c r="E260" s="331" t="s">
        <v>201</v>
      </c>
      <c r="F260" s="348" t="s">
        <v>14</v>
      </c>
      <c r="G260" s="348" t="s">
        <v>394</v>
      </c>
      <c r="H260" s="434" t="s">
        <v>198</v>
      </c>
      <c r="I260" s="330">
        <v>60</v>
      </c>
      <c r="J260" s="330">
        <v>200</v>
      </c>
      <c r="K260" s="330"/>
      <c r="L260" s="330"/>
      <c r="M260" s="330"/>
      <c r="N260" s="330"/>
      <c r="O260" s="330"/>
      <c r="P260" s="330"/>
      <c r="Q260" s="405">
        <v>137</v>
      </c>
    </row>
    <row r="261" spans="1:17" s="309" customFormat="1" ht="15.75">
      <c r="A261" s="398">
        <v>569</v>
      </c>
      <c r="B261" s="399" t="s">
        <v>398</v>
      </c>
      <c r="C261" s="329">
        <v>2005</v>
      </c>
      <c r="D261" s="400" t="s">
        <v>77</v>
      </c>
      <c r="E261" s="331" t="s">
        <v>201</v>
      </c>
      <c r="F261" s="348" t="s">
        <v>14</v>
      </c>
      <c r="G261" s="348" t="s">
        <v>394</v>
      </c>
      <c r="H261" s="434" t="s">
        <v>198</v>
      </c>
      <c r="I261" s="330">
        <v>60</v>
      </c>
      <c r="J261" s="330">
        <v>200</v>
      </c>
      <c r="K261" s="330"/>
      <c r="L261" s="330"/>
      <c r="M261" s="330"/>
      <c r="N261" s="330"/>
      <c r="O261" s="330"/>
      <c r="P261" s="330"/>
      <c r="Q261" s="405">
        <v>138</v>
      </c>
    </row>
    <row r="262" spans="1:17" ht="15.75">
      <c r="A262" s="323">
        <v>616</v>
      </c>
      <c r="B262" s="348" t="s">
        <v>399</v>
      </c>
      <c r="C262" s="325">
        <v>2002</v>
      </c>
      <c r="D262" s="391" t="s">
        <v>51</v>
      </c>
      <c r="E262" s="331" t="s">
        <v>201</v>
      </c>
      <c r="F262" s="348" t="s">
        <v>310</v>
      </c>
      <c r="G262" s="348" t="s">
        <v>329</v>
      </c>
      <c r="H262" s="434" t="s">
        <v>198</v>
      </c>
      <c r="I262" s="330"/>
      <c r="J262" s="330">
        <v>200</v>
      </c>
      <c r="K262" s="330"/>
      <c r="L262" s="330"/>
      <c r="M262" s="330"/>
      <c r="N262" s="330"/>
      <c r="O262" s="330"/>
      <c r="P262" s="330"/>
      <c r="Q262" s="405">
        <v>139</v>
      </c>
    </row>
    <row r="263" spans="1:17" ht="15.75">
      <c r="A263" s="323">
        <v>615</v>
      </c>
      <c r="B263" s="348" t="s">
        <v>400</v>
      </c>
      <c r="C263" s="325">
        <v>2002</v>
      </c>
      <c r="D263" s="391" t="s">
        <v>77</v>
      </c>
      <c r="E263" s="331" t="s">
        <v>201</v>
      </c>
      <c r="F263" s="348" t="s">
        <v>310</v>
      </c>
      <c r="G263" s="348" t="s">
        <v>329</v>
      </c>
      <c r="H263" s="434" t="s">
        <v>198</v>
      </c>
      <c r="I263" s="330"/>
      <c r="J263" s="330">
        <v>200</v>
      </c>
      <c r="K263" s="330"/>
      <c r="L263" s="330"/>
      <c r="M263" s="330"/>
      <c r="N263" s="330"/>
      <c r="O263" s="330"/>
      <c r="P263" s="330"/>
      <c r="Q263" s="405">
        <v>140</v>
      </c>
    </row>
    <row r="264" spans="1:17" ht="15.75">
      <c r="A264" s="398">
        <v>614</v>
      </c>
      <c r="B264" s="399" t="s">
        <v>401</v>
      </c>
      <c r="C264" s="329">
        <v>2003</v>
      </c>
      <c r="D264" s="400" t="s">
        <v>77</v>
      </c>
      <c r="E264" s="331" t="s">
        <v>201</v>
      </c>
      <c r="F264" s="348" t="s">
        <v>310</v>
      </c>
      <c r="G264" s="348" t="s">
        <v>329</v>
      </c>
      <c r="H264" s="434" t="s">
        <v>198</v>
      </c>
      <c r="I264" s="330"/>
      <c r="J264" s="330">
        <v>200</v>
      </c>
      <c r="K264" s="330"/>
      <c r="L264" s="330"/>
      <c r="M264" s="330"/>
      <c r="N264" s="330"/>
      <c r="O264" s="330"/>
      <c r="P264" s="330"/>
      <c r="Q264" s="405">
        <v>141</v>
      </c>
    </row>
    <row r="265" spans="1:17" s="308" customFormat="1" ht="15.75">
      <c r="A265" s="398">
        <v>613</v>
      </c>
      <c r="B265" s="399" t="s">
        <v>402</v>
      </c>
      <c r="C265" s="329">
        <v>2004</v>
      </c>
      <c r="D265" s="400" t="s">
        <v>77</v>
      </c>
      <c r="E265" s="331" t="s">
        <v>201</v>
      </c>
      <c r="F265" s="348" t="s">
        <v>310</v>
      </c>
      <c r="G265" s="399" t="s">
        <v>329</v>
      </c>
      <c r="H265" s="401" t="s">
        <v>198</v>
      </c>
      <c r="I265" s="330">
        <v>60</v>
      </c>
      <c r="J265" s="330">
        <v>200</v>
      </c>
      <c r="K265" s="330"/>
      <c r="L265" s="330"/>
      <c r="M265" s="330"/>
      <c r="N265" s="330"/>
      <c r="O265" s="330"/>
      <c r="P265" s="330"/>
      <c r="Q265" s="405">
        <v>142</v>
      </c>
    </row>
    <row r="266" spans="1:17" ht="15.75">
      <c r="A266" s="398">
        <v>612</v>
      </c>
      <c r="B266" s="399" t="s">
        <v>403</v>
      </c>
      <c r="C266" s="329">
        <v>2004</v>
      </c>
      <c r="D266" s="400" t="s">
        <v>51</v>
      </c>
      <c r="E266" s="331" t="s">
        <v>201</v>
      </c>
      <c r="F266" s="348" t="s">
        <v>310</v>
      </c>
      <c r="G266" s="399" t="s">
        <v>329</v>
      </c>
      <c r="H266" s="401" t="s">
        <v>198</v>
      </c>
      <c r="I266" s="330"/>
      <c r="J266" s="330">
        <v>200</v>
      </c>
      <c r="K266" s="330"/>
      <c r="L266" s="330"/>
      <c r="M266" s="330"/>
      <c r="N266" s="330"/>
      <c r="O266" s="330"/>
      <c r="P266" s="330"/>
      <c r="Q266" s="405">
        <v>143</v>
      </c>
    </row>
    <row r="267" spans="1:17" ht="15.75">
      <c r="A267" s="398">
        <v>604</v>
      </c>
      <c r="B267" s="399" t="s">
        <v>404</v>
      </c>
      <c r="C267" s="329">
        <v>1999</v>
      </c>
      <c r="D267" s="400" t="s">
        <v>51</v>
      </c>
      <c r="E267" s="331" t="s">
        <v>201</v>
      </c>
      <c r="F267" s="348" t="s">
        <v>310</v>
      </c>
      <c r="G267" s="399" t="s">
        <v>329</v>
      </c>
      <c r="H267" s="401" t="s">
        <v>198</v>
      </c>
      <c r="I267" s="330"/>
      <c r="J267" s="330"/>
      <c r="K267" s="330">
        <v>400</v>
      </c>
      <c r="L267" s="330">
        <v>800</v>
      </c>
      <c r="M267" s="330"/>
      <c r="N267" s="330"/>
      <c r="O267" s="330"/>
      <c r="P267" s="330"/>
      <c r="Q267" s="405">
        <v>144</v>
      </c>
    </row>
    <row r="268" spans="1:17" ht="15.75">
      <c r="A268" s="323">
        <v>603</v>
      </c>
      <c r="B268" s="348" t="s">
        <v>405</v>
      </c>
      <c r="C268" s="325">
        <v>2001</v>
      </c>
      <c r="D268" s="391" t="s">
        <v>51</v>
      </c>
      <c r="E268" s="331" t="s">
        <v>201</v>
      </c>
      <c r="F268" s="348" t="s">
        <v>310</v>
      </c>
      <c r="G268" s="399" t="s">
        <v>329</v>
      </c>
      <c r="H268" s="401" t="s">
        <v>198</v>
      </c>
      <c r="I268" s="330"/>
      <c r="J268" s="330">
        <v>200</v>
      </c>
      <c r="K268" s="330">
        <v>400</v>
      </c>
      <c r="L268" s="330"/>
      <c r="M268" s="330"/>
      <c r="N268" s="330"/>
      <c r="O268" s="330"/>
      <c r="P268" s="330"/>
      <c r="Q268" s="405">
        <v>145</v>
      </c>
    </row>
    <row r="269" spans="1:17" ht="15.75">
      <c r="A269" s="398">
        <v>602</v>
      </c>
      <c r="B269" s="399" t="s">
        <v>406</v>
      </c>
      <c r="C269" s="329">
        <v>2001</v>
      </c>
      <c r="D269" s="400" t="s">
        <v>51</v>
      </c>
      <c r="E269" s="331" t="s">
        <v>201</v>
      </c>
      <c r="F269" s="399" t="s">
        <v>310</v>
      </c>
      <c r="G269" s="399" t="s">
        <v>329</v>
      </c>
      <c r="H269" s="401" t="s">
        <v>198</v>
      </c>
      <c r="I269" s="330">
        <v>60</v>
      </c>
      <c r="J269" s="330">
        <v>200</v>
      </c>
      <c r="K269" s="330"/>
      <c r="L269" s="330"/>
      <c r="M269" s="330"/>
      <c r="N269" s="330"/>
      <c r="O269" s="330"/>
      <c r="P269" s="330"/>
      <c r="Q269" s="405">
        <v>146</v>
      </c>
    </row>
    <row r="270" spans="1:17" s="310" customFormat="1" ht="15.75">
      <c r="A270" s="461">
        <v>599</v>
      </c>
      <c r="B270" s="462" t="s">
        <v>407</v>
      </c>
      <c r="C270" s="463">
        <v>1997</v>
      </c>
      <c r="D270" s="400" t="s">
        <v>34</v>
      </c>
      <c r="E270" s="331" t="s">
        <v>201</v>
      </c>
      <c r="F270" s="399" t="s">
        <v>14</v>
      </c>
      <c r="G270" s="399" t="s">
        <v>329</v>
      </c>
      <c r="H270" s="401" t="s">
        <v>198</v>
      </c>
      <c r="I270" s="330"/>
      <c r="J270" s="330">
        <v>200</v>
      </c>
      <c r="K270" s="330">
        <v>400</v>
      </c>
      <c r="L270" s="330"/>
      <c r="M270" s="330"/>
      <c r="N270" s="330"/>
      <c r="O270" s="330"/>
      <c r="P270" s="330"/>
      <c r="Q270" s="405">
        <v>147</v>
      </c>
    </row>
    <row r="271" spans="1:17" ht="15.75">
      <c r="A271" s="398">
        <v>598</v>
      </c>
      <c r="B271" s="399" t="s">
        <v>408</v>
      </c>
      <c r="C271" s="329">
        <v>2000</v>
      </c>
      <c r="D271" s="400" t="s">
        <v>34</v>
      </c>
      <c r="E271" s="326" t="s">
        <v>201</v>
      </c>
      <c r="F271" s="399" t="s">
        <v>14</v>
      </c>
      <c r="G271" s="399" t="s">
        <v>329</v>
      </c>
      <c r="H271" s="401"/>
      <c r="I271" s="330">
        <v>60</v>
      </c>
      <c r="J271" s="330">
        <v>200</v>
      </c>
      <c r="K271" s="330"/>
      <c r="L271" s="330"/>
      <c r="M271" s="330"/>
      <c r="N271" s="330"/>
      <c r="O271" s="330"/>
      <c r="P271" s="330"/>
      <c r="Q271" s="405">
        <v>148</v>
      </c>
    </row>
    <row r="272" spans="1:17" s="308" customFormat="1" ht="15.75">
      <c r="A272" s="398">
        <v>591</v>
      </c>
      <c r="B272" s="392" t="s">
        <v>409</v>
      </c>
      <c r="C272" s="329">
        <v>2005</v>
      </c>
      <c r="D272" s="400"/>
      <c r="E272" s="326" t="s">
        <v>201</v>
      </c>
      <c r="F272" s="399" t="s">
        <v>310</v>
      </c>
      <c r="G272" s="399" t="s">
        <v>371</v>
      </c>
      <c r="H272" s="401" t="s">
        <v>198</v>
      </c>
      <c r="I272" s="330">
        <v>60</v>
      </c>
      <c r="J272" s="330">
        <v>200</v>
      </c>
      <c r="K272" s="330"/>
      <c r="L272" s="330"/>
      <c r="M272" s="330"/>
      <c r="N272" s="330"/>
      <c r="O272" s="330"/>
      <c r="P272" s="330"/>
      <c r="Q272" s="405">
        <v>149</v>
      </c>
    </row>
    <row r="273" spans="1:17" s="309" customFormat="1" ht="15.75">
      <c r="A273" s="398">
        <v>592</v>
      </c>
      <c r="B273" s="399" t="s">
        <v>410</v>
      </c>
      <c r="C273" s="329">
        <v>2005</v>
      </c>
      <c r="D273" s="400"/>
      <c r="E273" s="326" t="s">
        <v>201</v>
      </c>
      <c r="F273" s="399" t="s">
        <v>310</v>
      </c>
      <c r="G273" s="399" t="s">
        <v>371</v>
      </c>
      <c r="H273" s="401" t="s">
        <v>198</v>
      </c>
      <c r="I273" s="330"/>
      <c r="J273" s="330">
        <v>200</v>
      </c>
      <c r="K273" s="330">
        <v>400</v>
      </c>
      <c r="L273" s="330"/>
      <c r="M273" s="330"/>
      <c r="N273" s="330"/>
      <c r="O273" s="330"/>
      <c r="P273" s="330"/>
      <c r="Q273" s="405">
        <v>150</v>
      </c>
    </row>
    <row r="274" spans="1:17" ht="15.75">
      <c r="A274" s="323">
        <v>594</v>
      </c>
      <c r="B274" s="348" t="s">
        <v>411</v>
      </c>
      <c r="C274" s="325">
        <v>2005</v>
      </c>
      <c r="D274" s="391"/>
      <c r="E274" s="326" t="s">
        <v>201</v>
      </c>
      <c r="F274" s="399" t="s">
        <v>310</v>
      </c>
      <c r="G274" s="399" t="s">
        <v>412</v>
      </c>
      <c r="H274" s="401" t="s">
        <v>198</v>
      </c>
      <c r="I274" s="330"/>
      <c r="J274" s="330">
        <v>200</v>
      </c>
      <c r="K274" s="330"/>
      <c r="L274" s="330"/>
      <c r="M274" s="330"/>
      <c r="N274" s="330"/>
      <c r="O274" s="330"/>
      <c r="P274" s="330"/>
      <c r="Q274" s="405">
        <v>151</v>
      </c>
    </row>
    <row r="275" spans="1:17" ht="15.75">
      <c r="A275" s="398">
        <v>596</v>
      </c>
      <c r="B275" s="399" t="s">
        <v>413</v>
      </c>
      <c r="C275" s="329">
        <v>2004</v>
      </c>
      <c r="D275" s="400"/>
      <c r="E275" s="326" t="s">
        <v>201</v>
      </c>
      <c r="F275" s="399" t="s">
        <v>310</v>
      </c>
      <c r="G275" s="399" t="s">
        <v>412</v>
      </c>
      <c r="H275" s="401" t="s">
        <v>198</v>
      </c>
      <c r="I275" s="330"/>
      <c r="J275" s="330">
        <v>200</v>
      </c>
      <c r="K275" s="330"/>
      <c r="L275" s="330"/>
      <c r="M275" s="330"/>
      <c r="N275" s="330"/>
      <c r="O275" s="330"/>
      <c r="P275" s="330"/>
      <c r="Q275" s="405">
        <v>152</v>
      </c>
    </row>
    <row r="276" spans="1:17" s="309" customFormat="1" ht="15.75">
      <c r="A276" s="398">
        <v>597</v>
      </c>
      <c r="B276" s="399" t="s">
        <v>414</v>
      </c>
      <c r="C276" s="329">
        <v>2005</v>
      </c>
      <c r="D276" s="400"/>
      <c r="E276" s="326" t="s">
        <v>201</v>
      </c>
      <c r="F276" s="399" t="s">
        <v>310</v>
      </c>
      <c r="G276" s="399" t="s">
        <v>412</v>
      </c>
      <c r="H276" s="401" t="s">
        <v>198</v>
      </c>
      <c r="I276" s="330"/>
      <c r="J276" s="330">
        <v>200</v>
      </c>
      <c r="K276" s="330">
        <v>400</v>
      </c>
      <c r="L276" s="330"/>
      <c r="M276" s="330"/>
      <c r="N276" s="330"/>
      <c r="O276" s="330"/>
      <c r="P276" s="330"/>
      <c r="Q276" s="405">
        <v>153</v>
      </c>
    </row>
    <row r="277" spans="1:17" ht="15.75">
      <c r="A277" s="323">
        <v>625</v>
      </c>
      <c r="B277" s="348" t="s">
        <v>415</v>
      </c>
      <c r="C277" s="325">
        <v>2000</v>
      </c>
      <c r="D277" s="391" t="s">
        <v>51</v>
      </c>
      <c r="E277" s="326" t="s">
        <v>201</v>
      </c>
      <c r="F277" s="399" t="s">
        <v>14</v>
      </c>
      <c r="G277" s="399" t="s">
        <v>416</v>
      </c>
      <c r="H277" s="401"/>
      <c r="I277" s="330"/>
      <c r="J277" s="330">
        <v>200</v>
      </c>
      <c r="K277" s="330"/>
      <c r="L277" s="330"/>
      <c r="M277" s="330"/>
      <c r="N277" s="330"/>
      <c r="O277" s="330"/>
      <c r="P277" s="330"/>
      <c r="Q277" s="405">
        <v>154</v>
      </c>
    </row>
    <row r="278" spans="1:17" s="308" customFormat="1" ht="15.75">
      <c r="A278" s="398">
        <v>618</v>
      </c>
      <c r="B278" s="326" t="s">
        <v>417</v>
      </c>
      <c r="C278" s="329">
        <v>2004</v>
      </c>
      <c r="D278" s="360" t="s">
        <v>83</v>
      </c>
      <c r="E278" s="326" t="s">
        <v>201</v>
      </c>
      <c r="F278" s="399" t="s">
        <v>14</v>
      </c>
      <c r="G278" s="326" t="s">
        <v>416</v>
      </c>
      <c r="H278" s="328"/>
      <c r="I278" s="330"/>
      <c r="J278" s="330">
        <v>200</v>
      </c>
      <c r="K278" s="330">
        <v>400</v>
      </c>
      <c r="L278" s="330"/>
      <c r="M278" s="330"/>
      <c r="N278" s="330"/>
      <c r="O278" s="330"/>
      <c r="P278" s="330"/>
      <c r="Q278" s="405">
        <v>155</v>
      </c>
    </row>
    <row r="279" spans="1:17" s="309" customFormat="1" ht="15.75">
      <c r="A279" s="398">
        <v>619</v>
      </c>
      <c r="B279" s="399" t="s">
        <v>418</v>
      </c>
      <c r="C279" s="329">
        <v>2003</v>
      </c>
      <c r="D279" s="400" t="s">
        <v>51</v>
      </c>
      <c r="E279" s="326" t="s">
        <v>201</v>
      </c>
      <c r="F279" s="399" t="s">
        <v>14</v>
      </c>
      <c r="G279" s="326" t="s">
        <v>416</v>
      </c>
      <c r="H279" s="328"/>
      <c r="I279" s="330"/>
      <c r="J279" s="330"/>
      <c r="K279" s="330"/>
      <c r="L279" s="330"/>
      <c r="M279" s="330"/>
      <c r="N279" s="330"/>
      <c r="O279" s="330"/>
      <c r="P279" s="330"/>
      <c r="Q279" s="405">
        <v>156</v>
      </c>
    </row>
    <row r="280" spans="1:17" ht="15.75">
      <c r="A280" s="398">
        <v>620</v>
      </c>
      <c r="B280" s="399" t="s">
        <v>419</v>
      </c>
      <c r="C280" s="329">
        <v>1999</v>
      </c>
      <c r="D280" s="400" t="s">
        <v>34</v>
      </c>
      <c r="E280" s="326" t="s">
        <v>201</v>
      </c>
      <c r="F280" s="399" t="s">
        <v>14</v>
      </c>
      <c r="G280" s="326" t="s">
        <v>416</v>
      </c>
      <c r="H280" s="328" t="s">
        <v>198</v>
      </c>
      <c r="I280" s="330">
        <v>60</v>
      </c>
      <c r="J280" s="330"/>
      <c r="K280" s="330"/>
      <c r="L280" s="330"/>
      <c r="M280" s="330"/>
      <c r="N280" s="330"/>
      <c r="O280" s="330"/>
      <c r="P280" s="330"/>
      <c r="Q280" s="405">
        <v>157</v>
      </c>
    </row>
    <row r="281" spans="1:17" ht="15.75">
      <c r="A281" s="323">
        <v>621</v>
      </c>
      <c r="B281" s="348" t="s">
        <v>420</v>
      </c>
      <c r="C281" s="325">
        <v>1998</v>
      </c>
      <c r="D281" s="391" t="s">
        <v>51</v>
      </c>
      <c r="E281" s="326" t="s">
        <v>201</v>
      </c>
      <c r="F281" s="399" t="s">
        <v>14</v>
      </c>
      <c r="G281" s="326" t="s">
        <v>416</v>
      </c>
      <c r="H281" s="328" t="s">
        <v>198</v>
      </c>
      <c r="I281" s="330"/>
      <c r="J281" s="330">
        <v>200</v>
      </c>
      <c r="K281" s="330"/>
      <c r="L281" s="330"/>
      <c r="M281" s="330"/>
      <c r="N281" s="330"/>
      <c r="O281" s="330"/>
      <c r="P281" s="330"/>
      <c r="Q281" s="405">
        <v>158</v>
      </c>
    </row>
    <row r="282" spans="1:17" ht="15.75">
      <c r="A282" s="398">
        <v>622</v>
      </c>
      <c r="B282" s="399" t="s">
        <v>421</v>
      </c>
      <c r="C282" s="329">
        <v>2002</v>
      </c>
      <c r="D282" s="400" t="s">
        <v>83</v>
      </c>
      <c r="E282" s="326" t="s">
        <v>201</v>
      </c>
      <c r="F282" s="399" t="s">
        <v>14</v>
      </c>
      <c r="G282" s="399" t="s">
        <v>416</v>
      </c>
      <c r="H282" s="401" t="s">
        <v>198</v>
      </c>
      <c r="I282" s="330"/>
      <c r="J282" s="330">
        <v>200</v>
      </c>
      <c r="K282" s="330"/>
      <c r="L282" s="330"/>
      <c r="M282" s="330"/>
      <c r="N282" s="330"/>
      <c r="O282" s="330"/>
      <c r="P282" s="330"/>
      <c r="Q282" s="405">
        <v>159</v>
      </c>
    </row>
    <row r="283" spans="1:17" s="309" customFormat="1" ht="15.75">
      <c r="A283" s="398">
        <v>623</v>
      </c>
      <c r="B283" s="399" t="s">
        <v>422</v>
      </c>
      <c r="C283" s="329">
        <v>2003</v>
      </c>
      <c r="D283" s="400" t="s">
        <v>83</v>
      </c>
      <c r="E283" s="326" t="s">
        <v>201</v>
      </c>
      <c r="F283" s="399" t="s">
        <v>14</v>
      </c>
      <c r="G283" s="399" t="s">
        <v>416</v>
      </c>
      <c r="H283" s="401" t="s">
        <v>198</v>
      </c>
      <c r="I283" s="330">
        <v>60</v>
      </c>
      <c r="J283" s="330"/>
      <c r="K283" s="330"/>
      <c r="L283" s="330"/>
      <c r="M283" s="330"/>
      <c r="N283" s="330"/>
      <c r="O283" s="330"/>
      <c r="P283" s="330"/>
      <c r="Q283" s="405">
        <v>160</v>
      </c>
    </row>
    <row r="284" spans="1:17" s="310" customFormat="1" ht="15.75">
      <c r="A284" s="461">
        <v>655</v>
      </c>
      <c r="B284" s="462" t="s">
        <v>423</v>
      </c>
      <c r="C284" s="463">
        <v>2000</v>
      </c>
      <c r="D284" s="400"/>
      <c r="E284" s="326" t="s">
        <v>201</v>
      </c>
      <c r="F284" s="399" t="s">
        <v>424</v>
      </c>
      <c r="G284" s="464" t="s">
        <v>425</v>
      </c>
      <c r="H284" s="465" t="s">
        <v>198</v>
      </c>
      <c r="I284" s="330"/>
      <c r="J284" s="330">
        <v>200</v>
      </c>
      <c r="K284" s="330">
        <v>400</v>
      </c>
      <c r="L284" s="330"/>
      <c r="M284" s="330"/>
      <c r="N284" s="330"/>
      <c r="O284" s="330"/>
      <c r="P284" s="330"/>
      <c r="Q284" s="405">
        <v>161</v>
      </c>
    </row>
    <row r="285" spans="1:17" ht="15.75">
      <c r="A285" s="398">
        <v>654</v>
      </c>
      <c r="B285" s="399" t="s">
        <v>426</v>
      </c>
      <c r="C285" s="329">
        <v>2000</v>
      </c>
      <c r="D285" s="400"/>
      <c r="E285" s="326" t="s">
        <v>201</v>
      </c>
      <c r="F285" s="399" t="s">
        <v>427</v>
      </c>
      <c r="G285" s="464" t="s">
        <v>428</v>
      </c>
      <c r="H285" s="465" t="s">
        <v>198</v>
      </c>
      <c r="I285" s="330"/>
      <c r="J285" s="330">
        <v>200</v>
      </c>
      <c r="K285" s="330">
        <v>400</v>
      </c>
      <c r="L285" s="330"/>
      <c r="M285" s="330"/>
      <c r="N285" s="330"/>
      <c r="O285" s="330"/>
      <c r="P285" s="330"/>
      <c r="Q285" s="405">
        <v>162</v>
      </c>
    </row>
    <row r="286" spans="1:17" ht="15.75">
      <c r="A286" s="398">
        <v>653</v>
      </c>
      <c r="B286" s="399" t="s">
        <v>429</v>
      </c>
      <c r="C286" s="329">
        <v>1998</v>
      </c>
      <c r="D286" s="400"/>
      <c r="E286" s="326" t="s">
        <v>201</v>
      </c>
      <c r="F286" s="399" t="s">
        <v>427</v>
      </c>
      <c r="G286" s="464" t="s">
        <v>430</v>
      </c>
      <c r="H286" s="465" t="s">
        <v>198</v>
      </c>
      <c r="I286" s="330"/>
      <c r="J286" s="330"/>
      <c r="K286" s="330"/>
      <c r="L286" s="330"/>
      <c r="M286" s="330">
        <v>1500</v>
      </c>
      <c r="N286" s="330"/>
      <c r="O286" s="330"/>
      <c r="P286" s="330"/>
      <c r="Q286" s="405">
        <v>163</v>
      </c>
    </row>
    <row r="287" spans="1:17" ht="15.75">
      <c r="A287" s="323">
        <v>652</v>
      </c>
      <c r="B287" s="348" t="s">
        <v>431</v>
      </c>
      <c r="C287" s="325">
        <v>1996</v>
      </c>
      <c r="D287" s="391"/>
      <c r="E287" s="326" t="s">
        <v>201</v>
      </c>
      <c r="F287" s="399" t="s">
        <v>427</v>
      </c>
      <c r="G287" s="464" t="s">
        <v>428</v>
      </c>
      <c r="H287" s="465" t="s">
        <v>198</v>
      </c>
      <c r="I287" s="330"/>
      <c r="J287" s="330">
        <v>200</v>
      </c>
      <c r="K287" s="330">
        <v>400</v>
      </c>
      <c r="L287" s="330"/>
      <c r="M287" s="330"/>
      <c r="N287" s="330"/>
      <c r="O287" s="330"/>
      <c r="P287" s="330"/>
      <c r="Q287" s="405">
        <v>164</v>
      </c>
    </row>
    <row r="288" spans="1:17" ht="15.75">
      <c r="A288" s="398">
        <v>651</v>
      </c>
      <c r="B288" s="399" t="s">
        <v>432</v>
      </c>
      <c r="C288" s="329">
        <v>2005</v>
      </c>
      <c r="D288" s="400" t="s">
        <v>83</v>
      </c>
      <c r="E288" s="326" t="s">
        <v>201</v>
      </c>
      <c r="F288" s="399" t="s">
        <v>433</v>
      </c>
      <c r="G288" s="464" t="s">
        <v>434</v>
      </c>
      <c r="H288" s="465"/>
      <c r="I288" s="330">
        <v>60</v>
      </c>
      <c r="J288" s="330">
        <v>200</v>
      </c>
      <c r="K288" s="330"/>
      <c r="L288" s="330"/>
      <c r="M288" s="330"/>
      <c r="N288" s="330"/>
      <c r="O288" s="330"/>
      <c r="P288" s="330"/>
      <c r="Q288" s="405">
        <v>165</v>
      </c>
    </row>
    <row r="289" spans="1:17" ht="15.75">
      <c r="A289" s="398">
        <v>642</v>
      </c>
      <c r="B289" s="399" t="s">
        <v>435</v>
      </c>
      <c r="C289" s="329">
        <v>2005</v>
      </c>
      <c r="D289" s="400"/>
      <c r="E289" s="326" t="s">
        <v>201</v>
      </c>
      <c r="F289" s="392" t="s">
        <v>14</v>
      </c>
      <c r="G289" s="392" t="s">
        <v>436</v>
      </c>
      <c r="H289" s="328"/>
      <c r="I289" s="330"/>
      <c r="J289" s="330"/>
      <c r="K289" s="330"/>
      <c r="L289" s="330">
        <v>800</v>
      </c>
      <c r="M289" s="330">
        <v>1500</v>
      </c>
      <c r="N289" s="330"/>
      <c r="O289" s="330"/>
      <c r="P289" s="330"/>
      <c r="Q289" s="405">
        <v>166</v>
      </c>
    </row>
    <row r="290" spans="1:17" s="308" customFormat="1" ht="15.75">
      <c r="A290" s="398">
        <v>641</v>
      </c>
      <c r="B290" s="326" t="s">
        <v>437</v>
      </c>
      <c r="C290" s="329">
        <v>1997</v>
      </c>
      <c r="D290" s="360" t="s">
        <v>77</v>
      </c>
      <c r="E290" s="326" t="s">
        <v>201</v>
      </c>
      <c r="F290" s="399" t="s">
        <v>424</v>
      </c>
      <c r="G290" s="326" t="s">
        <v>438</v>
      </c>
      <c r="H290" s="328"/>
      <c r="I290" s="330"/>
      <c r="J290" s="330">
        <v>200</v>
      </c>
      <c r="K290" s="330">
        <v>400</v>
      </c>
      <c r="L290" s="330"/>
      <c r="M290" s="330"/>
      <c r="N290" s="330"/>
      <c r="O290" s="330"/>
      <c r="P290" s="330"/>
      <c r="Q290" s="405">
        <v>167</v>
      </c>
    </row>
    <row r="291" spans="1:17" ht="15.75">
      <c r="A291" s="398">
        <v>640</v>
      </c>
      <c r="B291" s="399" t="s">
        <v>439</v>
      </c>
      <c r="C291" s="329">
        <v>2000</v>
      </c>
      <c r="D291" s="400" t="s">
        <v>34</v>
      </c>
      <c r="E291" s="326" t="s">
        <v>201</v>
      </c>
      <c r="F291" s="399" t="s">
        <v>440</v>
      </c>
      <c r="G291" s="326" t="s">
        <v>441</v>
      </c>
      <c r="H291" s="328"/>
      <c r="I291" s="330">
        <v>60</v>
      </c>
      <c r="J291" s="330">
        <v>200</v>
      </c>
      <c r="K291" s="330"/>
      <c r="L291" s="330"/>
      <c r="M291" s="330"/>
      <c r="N291" s="330"/>
      <c r="O291" s="330"/>
      <c r="P291" s="330"/>
      <c r="Q291" s="405">
        <v>168</v>
      </c>
    </row>
    <row r="292" spans="1:17" s="308" customFormat="1" ht="15.75">
      <c r="A292" s="398">
        <v>639</v>
      </c>
      <c r="B292" s="399" t="s">
        <v>442</v>
      </c>
      <c r="C292" s="329">
        <v>2001</v>
      </c>
      <c r="D292" s="400" t="s">
        <v>51</v>
      </c>
      <c r="E292" s="326" t="s">
        <v>201</v>
      </c>
      <c r="F292" s="399" t="s">
        <v>440</v>
      </c>
      <c r="G292" s="326" t="s">
        <v>441</v>
      </c>
      <c r="H292" s="328"/>
      <c r="I292" s="330">
        <v>60</v>
      </c>
      <c r="J292" s="330">
        <v>200</v>
      </c>
      <c r="K292" s="330"/>
      <c r="L292" s="330"/>
      <c r="M292" s="330"/>
      <c r="N292" s="330"/>
      <c r="O292" s="330"/>
      <c r="P292" s="330"/>
      <c r="Q292" s="405">
        <v>169</v>
      </c>
    </row>
    <row r="293" spans="1:17" s="310" customFormat="1" ht="15.75">
      <c r="A293" s="461">
        <v>638</v>
      </c>
      <c r="B293" s="462" t="s">
        <v>379</v>
      </c>
      <c r="C293" s="463">
        <v>2002</v>
      </c>
      <c r="D293" s="400" t="s">
        <v>51</v>
      </c>
      <c r="E293" s="326" t="s">
        <v>201</v>
      </c>
      <c r="F293" s="399" t="s">
        <v>433</v>
      </c>
      <c r="G293" s="326" t="s">
        <v>443</v>
      </c>
      <c r="H293" s="328"/>
      <c r="I293" s="330">
        <v>60</v>
      </c>
      <c r="J293" s="330">
        <v>200</v>
      </c>
      <c r="K293" s="330"/>
      <c r="L293" s="330"/>
      <c r="M293" s="330"/>
      <c r="N293" s="330"/>
      <c r="O293" s="330"/>
      <c r="P293" s="330"/>
      <c r="Q293" s="405">
        <v>170</v>
      </c>
    </row>
    <row r="294" spans="1:17" ht="15.75">
      <c r="A294" s="398">
        <v>637</v>
      </c>
      <c r="B294" s="399" t="s">
        <v>444</v>
      </c>
      <c r="C294" s="329">
        <v>2002</v>
      </c>
      <c r="D294" s="400" t="s">
        <v>77</v>
      </c>
      <c r="E294" s="326" t="s">
        <v>201</v>
      </c>
      <c r="F294" s="399" t="s">
        <v>433</v>
      </c>
      <c r="G294" s="326" t="s">
        <v>443</v>
      </c>
      <c r="H294" s="328"/>
      <c r="I294" s="330"/>
      <c r="J294" s="330">
        <v>200</v>
      </c>
      <c r="K294" s="330"/>
      <c r="L294" s="330"/>
      <c r="M294" s="330"/>
      <c r="N294" s="330"/>
      <c r="O294" s="330"/>
      <c r="P294" s="330"/>
      <c r="Q294" s="405">
        <v>171</v>
      </c>
    </row>
    <row r="295" spans="1:17" s="308" customFormat="1" ht="15.75">
      <c r="A295" s="398">
        <v>636</v>
      </c>
      <c r="B295" s="326" t="s">
        <v>445</v>
      </c>
      <c r="C295" s="329">
        <v>2004</v>
      </c>
      <c r="D295" s="360" t="s">
        <v>77</v>
      </c>
      <c r="E295" s="326" t="s">
        <v>201</v>
      </c>
      <c r="F295" s="399" t="s">
        <v>433</v>
      </c>
      <c r="G295" s="326" t="s">
        <v>446</v>
      </c>
      <c r="H295" s="328"/>
      <c r="I295" s="330">
        <v>60</v>
      </c>
      <c r="J295" s="330">
        <v>200</v>
      </c>
      <c r="K295" s="330"/>
      <c r="L295" s="330"/>
      <c r="M295" s="330"/>
      <c r="N295" s="330"/>
      <c r="O295" s="330"/>
      <c r="P295" s="330"/>
      <c r="Q295" s="405">
        <v>172</v>
      </c>
    </row>
    <row r="296" spans="1:17" s="70" customFormat="1" ht="15.75">
      <c r="A296" s="431">
        <v>635</v>
      </c>
      <c r="B296" s="392" t="s">
        <v>447</v>
      </c>
      <c r="C296" s="447">
        <v>2002</v>
      </c>
      <c r="D296" s="387" t="s">
        <v>51</v>
      </c>
      <c r="E296" s="326" t="s">
        <v>201</v>
      </c>
      <c r="F296" s="399" t="s">
        <v>433</v>
      </c>
      <c r="G296" s="326" t="s">
        <v>448</v>
      </c>
      <c r="H296" s="328"/>
      <c r="I296" s="330">
        <v>60</v>
      </c>
      <c r="J296" s="330">
        <v>200</v>
      </c>
      <c r="K296" s="330"/>
      <c r="L296" s="330"/>
      <c r="M296" s="330"/>
      <c r="N296" s="330"/>
      <c r="O296" s="330"/>
      <c r="P296" s="330"/>
      <c r="Q296" s="405">
        <v>173</v>
      </c>
    </row>
    <row r="297" spans="1:17" ht="15.75">
      <c r="A297" s="398">
        <v>634</v>
      </c>
      <c r="B297" s="399" t="s">
        <v>449</v>
      </c>
      <c r="C297" s="329">
        <v>2001</v>
      </c>
      <c r="D297" s="400" t="s">
        <v>51</v>
      </c>
      <c r="E297" s="326" t="s">
        <v>201</v>
      </c>
      <c r="F297" s="399" t="s">
        <v>433</v>
      </c>
      <c r="G297" s="326" t="s">
        <v>448</v>
      </c>
      <c r="H297" s="328"/>
      <c r="I297" s="330">
        <v>60</v>
      </c>
      <c r="J297" s="330">
        <v>200</v>
      </c>
      <c r="K297" s="330"/>
      <c r="L297" s="330"/>
      <c r="M297" s="330"/>
      <c r="N297" s="330"/>
      <c r="O297" s="330"/>
      <c r="P297" s="330"/>
      <c r="Q297" s="405">
        <v>174</v>
      </c>
    </row>
    <row r="298" spans="1:17" s="308" customFormat="1" ht="15.75">
      <c r="A298" s="398">
        <v>633</v>
      </c>
      <c r="B298" s="392" t="s">
        <v>450</v>
      </c>
      <c r="C298" s="329">
        <v>2001</v>
      </c>
      <c r="D298" s="400" t="s">
        <v>51</v>
      </c>
      <c r="E298" s="326" t="s">
        <v>201</v>
      </c>
      <c r="F298" s="399" t="s">
        <v>451</v>
      </c>
      <c r="G298" s="326" t="s">
        <v>452</v>
      </c>
      <c r="H298" s="328"/>
      <c r="I298" s="330">
        <v>60</v>
      </c>
      <c r="J298" s="330">
        <v>200</v>
      </c>
      <c r="K298" s="330"/>
      <c r="L298" s="330"/>
      <c r="M298" s="330"/>
      <c r="N298" s="330"/>
      <c r="O298" s="330"/>
      <c r="P298" s="330"/>
      <c r="Q298" s="405">
        <v>175</v>
      </c>
    </row>
    <row r="299" spans="1:17" ht="15.75">
      <c r="A299" s="398">
        <v>656</v>
      </c>
      <c r="B299" s="399" t="s">
        <v>453</v>
      </c>
      <c r="C299" s="329">
        <v>1992</v>
      </c>
      <c r="D299" s="400"/>
      <c r="E299" s="326" t="s">
        <v>201</v>
      </c>
      <c r="F299" s="399" t="s">
        <v>14</v>
      </c>
      <c r="G299" s="326" t="s">
        <v>454</v>
      </c>
      <c r="H299" s="328"/>
      <c r="I299" s="330"/>
      <c r="J299" s="330"/>
      <c r="K299" s="330"/>
      <c r="L299" s="330"/>
      <c r="M299" s="330">
        <v>1500</v>
      </c>
      <c r="N299" s="330"/>
      <c r="O299" s="330"/>
      <c r="P299" s="330"/>
      <c r="Q299" s="405">
        <v>176</v>
      </c>
    </row>
    <row r="300" spans="1:17" s="309" customFormat="1" ht="15.75">
      <c r="A300" s="398">
        <v>665</v>
      </c>
      <c r="B300" s="399" t="s">
        <v>455</v>
      </c>
      <c r="C300" s="329">
        <v>2002</v>
      </c>
      <c r="D300" s="400" t="s">
        <v>51</v>
      </c>
      <c r="E300" s="326" t="s">
        <v>201</v>
      </c>
      <c r="F300" s="399" t="s">
        <v>14</v>
      </c>
      <c r="G300" s="392" t="s">
        <v>456</v>
      </c>
      <c r="H300" s="328"/>
      <c r="I300" s="330"/>
      <c r="J300" s="330"/>
      <c r="K300" s="330"/>
      <c r="L300" s="330"/>
      <c r="M300" s="330"/>
      <c r="N300" s="330" t="s">
        <v>9</v>
      </c>
      <c r="O300" s="330"/>
      <c r="P300" s="330"/>
      <c r="Q300" s="405">
        <v>177</v>
      </c>
    </row>
    <row r="301" spans="1:17" s="308" customFormat="1" ht="31.5">
      <c r="A301" s="431">
        <v>664</v>
      </c>
      <c r="B301" s="392" t="s">
        <v>457</v>
      </c>
      <c r="C301" s="447">
        <v>1998</v>
      </c>
      <c r="D301" s="384" t="s">
        <v>51</v>
      </c>
      <c r="E301" s="326" t="s">
        <v>201</v>
      </c>
      <c r="F301" s="399" t="s">
        <v>14</v>
      </c>
      <c r="G301" s="392" t="s">
        <v>458</v>
      </c>
      <c r="H301" s="328"/>
      <c r="I301" s="330"/>
      <c r="J301" s="330"/>
      <c r="K301" s="330"/>
      <c r="L301" s="330"/>
      <c r="M301" s="330"/>
      <c r="N301" s="330"/>
      <c r="O301" s="330"/>
      <c r="P301" s="330" t="s">
        <v>11</v>
      </c>
      <c r="Q301" s="405">
        <v>178</v>
      </c>
    </row>
    <row r="302" spans="1:17" ht="15.75">
      <c r="A302" s="398">
        <v>661</v>
      </c>
      <c r="B302" s="399" t="s">
        <v>459</v>
      </c>
      <c r="C302" s="329">
        <v>2002</v>
      </c>
      <c r="D302" s="400" t="s">
        <v>83</v>
      </c>
      <c r="E302" s="326" t="s">
        <v>201</v>
      </c>
      <c r="F302" s="399" t="s">
        <v>460</v>
      </c>
      <c r="G302" s="399" t="s">
        <v>461</v>
      </c>
      <c r="H302" s="401"/>
      <c r="I302" s="330"/>
      <c r="J302" s="330">
        <v>200</v>
      </c>
      <c r="K302" s="330"/>
      <c r="L302" s="330"/>
      <c r="M302" s="330"/>
      <c r="N302" s="330"/>
      <c r="O302" s="330"/>
      <c r="P302" s="330"/>
      <c r="Q302" s="405">
        <v>179</v>
      </c>
    </row>
    <row r="303" spans="1:17" ht="15.75">
      <c r="A303" s="398">
        <v>660</v>
      </c>
      <c r="B303" s="399" t="s">
        <v>462</v>
      </c>
      <c r="C303" s="329">
        <v>2004</v>
      </c>
      <c r="D303" s="400" t="s">
        <v>83</v>
      </c>
      <c r="E303" s="326" t="s">
        <v>201</v>
      </c>
      <c r="F303" s="399" t="s">
        <v>460</v>
      </c>
      <c r="G303" s="399" t="s">
        <v>461</v>
      </c>
      <c r="H303" s="401"/>
      <c r="I303" s="330"/>
      <c r="J303" s="330">
        <v>200</v>
      </c>
      <c r="K303" s="330"/>
      <c r="L303" s="330"/>
      <c r="M303" s="330"/>
      <c r="N303" s="330"/>
      <c r="O303" s="330"/>
      <c r="P303" s="330"/>
      <c r="Q303" s="405">
        <v>180</v>
      </c>
    </row>
    <row r="304" spans="1:17" s="308" customFormat="1" ht="15.75">
      <c r="A304" s="431">
        <v>659</v>
      </c>
      <c r="B304" s="392" t="s">
        <v>463</v>
      </c>
      <c r="C304" s="447">
        <v>2002</v>
      </c>
      <c r="D304" s="387" t="s">
        <v>77</v>
      </c>
      <c r="E304" s="326" t="s">
        <v>201</v>
      </c>
      <c r="F304" s="399" t="s">
        <v>460</v>
      </c>
      <c r="G304" s="399" t="s">
        <v>461</v>
      </c>
      <c r="H304" s="401"/>
      <c r="I304" s="330"/>
      <c r="J304" s="330">
        <v>200</v>
      </c>
      <c r="K304" s="330"/>
      <c r="L304" s="330"/>
      <c r="M304" s="330"/>
      <c r="N304" s="330"/>
      <c r="O304" s="330"/>
      <c r="P304" s="330"/>
      <c r="Q304" s="405">
        <v>181</v>
      </c>
    </row>
    <row r="305" spans="1:17" s="308" customFormat="1" ht="15.75">
      <c r="A305" s="398">
        <v>686</v>
      </c>
      <c r="B305" s="326" t="s">
        <v>464</v>
      </c>
      <c r="C305" s="329">
        <v>1999</v>
      </c>
      <c r="D305" s="360"/>
      <c r="E305" s="326" t="s">
        <v>201</v>
      </c>
      <c r="F305" s="399" t="s">
        <v>465</v>
      </c>
      <c r="G305" s="399" t="s">
        <v>466</v>
      </c>
      <c r="H305" s="401"/>
      <c r="I305" s="330"/>
      <c r="J305" s="330">
        <v>200</v>
      </c>
      <c r="K305" s="330">
        <v>400</v>
      </c>
      <c r="L305" s="330"/>
      <c r="M305" s="330"/>
      <c r="N305" s="330"/>
      <c r="O305" s="330"/>
      <c r="P305" s="330"/>
      <c r="Q305" s="405">
        <v>182</v>
      </c>
    </row>
    <row r="306" spans="1:17" s="308" customFormat="1" ht="15.75">
      <c r="A306" s="398">
        <v>680</v>
      </c>
      <c r="B306" s="399" t="s">
        <v>374</v>
      </c>
      <c r="C306" s="329">
        <v>2003</v>
      </c>
      <c r="D306" s="400"/>
      <c r="E306" s="326" t="s">
        <v>201</v>
      </c>
      <c r="F306" s="399" t="s">
        <v>433</v>
      </c>
      <c r="G306" s="399" t="s">
        <v>466</v>
      </c>
      <c r="H306" s="401"/>
      <c r="I306" s="330">
        <v>60</v>
      </c>
      <c r="J306" s="330">
        <v>200</v>
      </c>
      <c r="K306" s="330"/>
      <c r="L306" s="330"/>
      <c r="M306" s="330"/>
      <c r="N306" s="330"/>
      <c r="O306" s="330"/>
      <c r="P306" s="330"/>
      <c r="Q306" s="405">
        <v>183</v>
      </c>
    </row>
    <row r="307" spans="1:17" ht="15.75">
      <c r="A307" s="323">
        <v>679</v>
      </c>
      <c r="B307" s="348" t="s">
        <v>467</v>
      </c>
      <c r="C307" s="325">
        <v>2004</v>
      </c>
      <c r="D307" s="391"/>
      <c r="E307" s="326" t="s">
        <v>201</v>
      </c>
      <c r="F307" s="399" t="s">
        <v>433</v>
      </c>
      <c r="G307" s="399" t="s">
        <v>466</v>
      </c>
      <c r="H307" s="401"/>
      <c r="I307" s="330">
        <v>60</v>
      </c>
      <c r="J307" s="330">
        <v>200</v>
      </c>
      <c r="K307" s="330"/>
      <c r="L307" s="330"/>
      <c r="M307" s="330"/>
      <c r="N307" s="330"/>
      <c r="O307" s="330"/>
      <c r="P307" s="330"/>
      <c r="Q307" s="405">
        <v>184</v>
      </c>
    </row>
    <row r="308" spans="1:17" s="309" customFormat="1" ht="15.75">
      <c r="A308" s="398">
        <v>678</v>
      </c>
      <c r="B308" s="399" t="s">
        <v>468</v>
      </c>
      <c r="C308" s="329">
        <v>2004</v>
      </c>
      <c r="D308" s="400"/>
      <c r="E308" s="326" t="s">
        <v>201</v>
      </c>
      <c r="F308" s="399" t="s">
        <v>433</v>
      </c>
      <c r="G308" s="348" t="s">
        <v>466</v>
      </c>
      <c r="H308" s="401"/>
      <c r="I308" s="330">
        <v>60</v>
      </c>
      <c r="J308" s="330">
        <v>200</v>
      </c>
      <c r="K308" s="330"/>
      <c r="L308" s="330"/>
      <c r="M308" s="330"/>
      <c r="N308" s="330"/>
      <c r="O308" s="330"/>
      <c r="P308" s="330"/>
      <c r="Q308" s="405">
        <v>185</v>
      </c>
    </row>
    <row r="309" spans="1:17" s="309" customFormat="1" ht="15.75">
      <c r="A309" s="398">
        <v>677</v>
      </c>
      <c r="B309" s="399" t="s">
        <v>469</v>
      </c>
      <c r="C309" s="329">
        <v>2004</v>
      </c>
      <c r="D309" s="400"/>
      <c r="E309" s="326" t="s">
        <v>201</v>
      </c>
      <c r="F309" s="399" t="s">
        <v>433</v>
      </c>
      <c r="G309" s="399" t="s">
        <v>466</v>
      </c>
      <c r="H309" s="401"/>
      <c r="I309" s="330">
        <v>60</v>
      </c>
      <c r="J309" s="330">
        <v>200</v>
      </c>
      <c r="K309" s="330"/>
      <c r="L309" s="330"/>
      <c r="M309" s="330"/>
      <c r="N309" s="330"/>
      <c r="O309" s="330"/>
      <c r="P309" s="330"/>
      <c r="Q309" s="405">
        <v>186</v>
      </c>
    </row>
    <row r="310" spans="1:17" ht="15.75">
      <c r="A310" s="323">
        <v>676</v>
      </c>
      <c r="B310" s="348" t="s">
        <v>470</v>
      </c>
      <c r="C310" s="325">
        <v>2005</v>
      </c>
      <c r="D310" s="391"/>
      <c r="E310" s="326" t="s">
        <v>201</v>
      </c>
      <c r="F310" s="399" t="s">
        <v>433</v>
      </c>
      <c r="G310" s="399" t="s">
        <v>466</v>
      </c>
      <c r="H310" s="401"/>
      <c r="I310" s="330">
        <v>60</v>
      </c>
      <c r="J310" s="330">
        <v>200</v>
      </c>
      <c r="K310" s="330"/>
      <c r="L310" s="330"/>
      <c r="M310" s="330"/>
      <c r="N310" s="330"/>
      <c r="O310" s="330"/>
      <c r="P310" s="330"/>
      <c r="Q310" s="405">
        <v>187</v>
      </c>
    </row>
    <row r="311" spans="1:17" ht="15.75">
      <c r="A311" s="398">
        <v>687</v>
      </c>
      <c r="B311" s="399" t="s">
        <v>471</v>
      </c>
      <c r="C311" s="329">
        <v>2002</v>
      </c>
      <c r="D311" s="360" t="s">
        <v>77</v>
      </c>
      <c r="E311" s="326" t="s">
        <v>201</v>
      </c>
      <c r="F311" s="399" t="s">
        <v>433</v>
      </c>
      <c r="G311" s="399" t="s">
        <v>472</v>
      </c>
      <c r="H311" s="401"/>
      <c r="I311" s="330"/>
      <c r="J311" s="330"/>
      <c r="K311" s="330">
        <v>400</v>
      </c>
      <c r="L311" s="330">
        <v>800</v>
      </c>
      <c r="M311" s="330"/>
      <c r="N311" s="330"/>
      <c r="O311" s="330"/>
      <c r="P311" s="330"/>
      <c r="Q311" s="405">
        <v>188</v>
      </c>
    </row>
    <row r="312" spans="1:17" ht="15.75">
      <c r="A312" s="323">
        <v>675</v>
      </c>
      <c r="B312" s="348" t="s">
        <v>473</v>
      </c>
      <c r="C312" s="325">
        <v>2004</v>
      </c>
      <c r="D312" s="391" t="s">
        <v>77</v>
      </c>
      <c r="E312" s="326" t="s">
        <v>201</v>
      </c>
      <c r="F312" s="399" t="s">
        <v>433</v>
      </c>
      <c r="G312" s="348" t="s">
        <v>474</v>
      </c>
      <c r="H312" s="434"/>
      <c r="I312" s="330"/>
      <c r="J312" s="330">
        <v>200</v>
      </c>
      <c r="K312" s="330">
        <v>400</v>
      </c>
      <c r="L312" s="330"/>
      <c r="M312" s="330"/>
      <c r="N312" s="330"/>
      <c r="O312" s="330"/>
      <c r="P312" s="330"/>
      <c r="Q312" s="405">
        <v>189</v>
      </c>
    </row>
    <row r="313" spans="1:17" ht="15.75">
      <c r="A313" s="323">
        <v>697</v>
      </c>
      <c r="B313" s="348" t="s">
        <v>475</v>
      </c>
      <c r="C313" s="325">
        <v>2002</v>
      </c>
      <c r="D313" s="391" t="s">
        <v>77</v>
      </c>
      <c r="E313" s="326" t="s">
        <v>201</v>
      </c>
      <c r="F313" s="399" t="s">
        <v>310</v>
      </c>
      <c r="G313" s="348" t="s">
        <v>476</v>
      </c>
      <c r="H313" s="434"/>
      <c r="I313" s="330">
        <v>60</v>
      </c>
      <c r="J313" s="330">
        <v>200</v>
      </c>
      <c r="K313" s="330"/>
      <c r="L313" s="330"/>
      <c r="M313" s="330"/>
      <c r="N313" s="330"/>
      <c r="O313" s="330"/>
      <c r="P313" s="330"/>
      <c r="Q313" s="405">
        <v>190</v>
      </c>
    </row>
    <row r="314" spans="1:17" s="308" customFormat="1" ht="15.75">
      <c r="A314" s="398">
        <v>698</v>
      </c>
      <c r="B314" s="326" t="s">
        <v>477</v>
      </c>
      <c r="C314" s="329">
        <v>2003</v>
      </c>
      <c r="D314" s="391" t="s">
        <v>77</v>
      </c>
      <c r="E314" s="326" t="s">
        <v>201</v>
      </c>
      <c r="F314" s="399" t="s">
        <v>310</v>
      </c>
      <c r="G314" s="348" t="s">
        <v>476</v>
      </c>
      <c r="H314" s="434"/>
      <c r="I314" s="330">
        <v>60</v>
      </c>
      <c r="J314" s="330"/>
      <c r="K314" s="330"/>
      <c r="L314" s="330"/>
      <c r="M314" s="330"/>
      <c r="N314" s="330"/>
      <c r="O314" s="330"/>
      <c r="P314" s="330"/>
      <c r="Q314" s="405">
        <v>191</v>
      </c>
    </row>
    <row r="315" spans="1:17" ht="15.75">
      <c r="A315" s="323">
        <v>699</v>
      </c>
      <c r="B315" s="348" t="s">
        <v>478</v>
      </c>
      <c r="C315" s="325">
        <v>2002</v>
      </c>
      <c r="D315" s="391" t="s">
        <v>77</v>
      </c>
      <c r="E315" s="326" t="s">
        <v>201</v>
      </c>
      <c r="F315" s="399" t="s">
        <v>310</v>
      </c>
      <c r="G315" s="348" t="s">
        <v>476</v>
      </c>
      <c r="H315" s="434"/>
      <c r="I315" s="330">
        <v>60</v>
      </c>
      <c r="J315" s="330">
        <v>200</v>
      </c>
      <c r="K315" s="330"/>
      <c r="L315" s="330"/>
      <c r="M315" s="330"/>
      <c r="N315" s="330"/>
      <c r="O315" s="330"/>
      <c r="P315" s="330"/>
      <c r="Q315" s="405">
        <v>192</v>
      </c>
    </row>
    <row r="316" spans="1:17" s="308" customFormat="1" ht="15.75">
      <c r="A316" s="398">
        <v>700</v>
      </c>
      <c r="B316" s="392" t="s">
        <v>479</v>
      </c>
      <c r="C316" s="329">
        <v>2005</v>
      </c>
      <c r="D316" s="391" t="s">
        <v>77</v>
      </c>
      <c r="E316" s="326" t="s">
        <v>201</v>
      </c>
      <c r="F316" s="399" t="s">
        <v>310</v>
      </c>
      <c r="G316" s="348" t="s">
        <v>476</v>
      </c>
      <c r="H316" s="434"/>
      <c r="I316" s="330">
        <v>60</v>
      </c>
      <c r="J316" s="330">
        <v>200</v>
      </c>
      <c r="K316" s="330"/>
      <c r="L316" s="330"/>
      <c r="M316" s="330"/>
      <c r="N316" s="330"/>
      <c r="O316" s="330"/>
      <c r="P316" s="330"/>
      <c r="Q316" s="405">
        <v>193</v>
      </c>
    </row>
    <row r="317" spans="1:17" ht="15.75">
      <c r="A317" s="398">
        <v>701</v>
      </c>
      <c r="B317" s="399" t="s">
        <v>480</v>
      </c>
      <c r="C317" s="329">
        <v>2003</v>
      </c>
      <c r="D317" s="400"/>
      <c r="E317" s="326" t="s">
        <v>201</v>
      </c>
      <c r="F317" s="399" t="s">
        <v>14</v>
      </c>
      <c r="G317" s="348" t="s">
        <v>416</v>
      </c>
      <c r="H317" s="434"/>
      <c r="I317" s="330">
        <v>60</v>
      </c>
      <c r="J317" s="330"/>
      <c r="K317" s="330"/>
      <c r="L317" s="330"/>
      <c r="M317" s="330"/>
      <c r="N317" s="330"/>
      <c r="O317" s="330"/>
      <c r="P317" s="330"/>
      <c r="Q317" s="405">
        <v>194</v>
      </c>
    </row>
    <row r="318" spans="1:17" ht="15.75">
      <c r="A318" s="398">
        <v>142</v>
      </c>
      <c r="B318" s="399" t="s">
        <v>481</v>
      </c>
      <c r="C318" s="329">
        <v>2005</v>
      </c>
      <c r="D318" s="400" t="s">
        <v>83</v>
      </c>
      <c r="E318" s="326" t="s">
        <v>201</v>
      </c>
      <c r="F318" s="399" t="s">
        <v>14</v>
      </c>
      <c r="G318" s="348" t="s">
        <v>482</v>
      </c>
      <c r="H318" s="434"/>
      <c r="I318" s="330">
        <v>60</v>
      </c>
      <c r="J318" s="330">
        <v>200</v>
      </c>
      <c r="K318" s="330"/>
      <c r="L318" s="330"/>
      <c r="M318" s="330"/>
      <c r="N318" s="330"/>
      <c r="O318" s="330"/>
      <c r="P318" s="330"/>
      <c r="Q318" s="405">
        <v>195</v>
      </c>
    </row>
    <row r="319" spans="1:17" ht="15.75">
      <c r="A319" s="398">
        <v>139</v>
      </c>
      <c r="B319" s="399" t="s">
        <v>483</v>
      </c>
      <c r="C319" s="329">
        <v>2005</v>
      </c>
      <c r="D319" s="400" t="s">
        <v>83</v>
      </c>
      <c r="E319" s="326" t="s">
        <v>201</v>
      </c>
      <c r="F319" s="399" t="s">
        <v>14</v>
      </c>
      <c r="G319" s="348" t="s">
        <v>482</v>
      </c>
      <c r="H319" s="401"/>
      <c r="I319" s="330">
        <v>60</v>
      </c>
      <c r="J319" s="330">
        <v>200</v>
      </c>
      <c r="K319" s="330"/>
      <c r="L319" s="330"/>
      <c r="M319" s="330"/>
      <c r="N319" s="330"/>
      <c r="O319" s="330"/>
      <c r="P319" s="330"/>
      <c r="Q319" s="405">
        <v>196</v>
      </c>
    </row>
    <row r="320" spans="1:17" ht="15.75">
      <c r="A320" s="398">
        <v>137</v>
      </c>
      <c r="B320" s="399" t="s">
        <v>484</v>
      </c>
      <c r="C320" s="329">
        <v>2003</v>
      </c>
      <c r="D320" s="400" t="s">
        <v>77</v>
      </c>
      <c r="E320" s="326" t="s">
        <v>201</v>
      </c>
      <c r="F320" s="399" t="s">
        <v>14</v>
      </c>
      <c r="G320" s="348" t="s">
        <v>482</v>
      </c>
      <c r="H320" s="401"/>
      <c r="I320" s="330">
        <v>60</v>
      </c>
      <c r="J320" s="330"/>
      <c r="K320" s="330"/>
      <c r="L320" s="330"/>
      <c r="M320" s="330"/>
      <c r="N320" s="330"/>
      <c r="O320" s="330" t="s">
        <v>10</v>
      </c>
      <c r="P320" s="330" t="s">
        <v>11</v>
      </c>
      <c r="Q320" s="405">
        <v>197</v>
      </c>
    </row>
    <row r="321" spans="1:16" ht="15.75">
      <c r="A321" s="323"/>
      <c r="B321" s="348"/>
      <c r="C321" s="325"/>
      <c r="D321" s="391"/>
      <c r="E321" s="326"/>
      <c r="F321" s="399"/>
      <c r="G321" s="348"/>
      <c r="H321" s="434"/>
      <c r="I321" s="330"/>
      <c r="J321" s="330"/>
      <c r="K321" s="330"/>
      <c r="L321" s="330"/>
      <c r="M321" s="330"/>
      <c r="N321" s="330"/>
      <c r="O321" s="330"/>
      <c r="P321" s="330"/>
    </row>
    <row r="322" spans="1:16" ht="15.75">
      <c r="A322" s="398"/>
      <c r="B322" s="399"/>
      <c r="C322" s="329"/>
      <c r="D322" s="400"/>
      <c r="E322" s="326"/>
      <c r="F322" s="399"/>
      <c r="G322" s="348"/>
      <c r="H322" s="434"/>
      <c r="I322" s="330"/>
      <c r="J322" s="330"/>
      <c r="K322" s="330"/>
      <c r="L322" s="330"/>
      <c r="M322" s="330"/>
      <c r="N322" s="330"/>
      <c r="O322" s="330"/>
      <c r="P322" s="330"/>
    </row>
    <row r="323" spans="1:16" ht="15.75">
      <c r="A323" s="323"/>
      <c r="B323" s="348"/>
      <c r="C323" s="325"/>
      <c r="D323" s="391"/>
      <c r="E323" s="326"/>
      <c r="F323" s="399"/>
      <c r="G323" s="348"/>
      <c r="H323" s="434"/>
      <c r="I323" s="330"/>
      <c r="J323" s="330"/>
      <c r="K323" s="330"/>
      <c r="L323" s="330"/>
      <c r="M323" s="330"/>
      <c r="N323" s="330"/>
      <c r="O323" s="330"/>
      <c r="P323" s="330"/>
    </row>
    <row r="324" spans="1:16" s="308" customFormat="1" ht="15.75">
      <c r="A324" s="398"/>
      <c r="B324" s="399"/>
      <c r="C324" s="329"/>
      <c r="D324" s="400"/>
      <c r="E324" s="326"/>
      <c r="F324" s="399"/>
      <c r="G324" s="348"/>
      <c r="H324" s="434"/>
      <c r="I324" s="330"/>
      <c r="J324" s="330"/>
      <c r="K324" s="330"/>
      <c r="L324" s="330"/>
      <c r="M324" s="330"/>
      <c r="N324" s="330"/>
      <c r="O324" s="330"/>
      <c r="P324" s="330"/>
    </row>
    <row r="325" spans="1:16" s="308" customFormat="1" ht="15.75">
      <c r="A325" s="398"/>
      <c r="B325" s="392"/>
      <c r="C325" s="329"/>
      <c r="D325" s="400"/>
      <c r="E325" s="326"/>
      <c r="F325" s="399"/>
      <c r="G325" s="348"/>
      <c r="H325" s="434"/>
      <c r="I325" s="330"/>
      <c r="J325" s="330"/>
      <c r="K325" s="330"/>
      <c r="L325" s="330"/>
      <c r="M325" s="330"/>
      <c r="N325" s="330"/>
      <c r="O325" s="330"/>
      <c r="P325" s="330"/>
    </row>
    <row r="326" spans="1:16" s="310" customFormat="1" ht="15.75">
      <c r="A326" s="461"/>
      <c r="B326" s="462"/>
      <c r="C326" s="463"/>
      <c r="D326" s="400"/>
      <c r="E326" s="326"/>
      <c r="F326" s="399"/>
      <c r="G326" s="348"/>
      <c r="H326" s="434"/>
      <c r="I326" s="330"/>
      <c r="J326" s="330"/>
      <c r="K326" s="330"/>
      <c r="L326" s="330"/>
      <c r="M326" s="330"/>
      <c r="N326" s="330"/>
      <c r="O326" s="330"/>
      <c r="P326" s="330"/>
    </row>
    <row r="327" spans="1:16" s="308" customFormat="1" ht="15.75">
      <c r="A327" s="398"/>
      <c r="B327" s="326"/>
      <c r="C327" s="329"/>
      <c r="D327" s="360"/>
      <c r="E327" s="326"/>
      <c r="F327" s="399"/>
      <c r="G327" s="348"/>
      <c r="H327" s="434"/>
      <c r="I327" s="330"/>
      <c r="J327" s="330"/>
      <c r="K327" s="330"/>
      <c r="L327" s="330"/>
      <c r="M327" s="330"/>
      <c r="N327" s="330"/>
      <c r="O327" s="330"/>
      <c r="P327" s="330"/>
    </row>
    <row r="328" spans="1:16" ht="15.75">
      <c r="A328" s="323"/>
      <c r="B328" s="348"/>
      <c r="C328" s="325"/>
      <c r="D328" s="391"/>
      <c r="E328" s="326"/>
      <c r="F328" s="399"/>
      <c r="G328" s="348"/>
      <c r="H328" s="434"/>
      <c r="I328" s="330"/>
      <c r="J328" s="330"/>
      <c r="K328" s="330"/>
      <c r="L328" s="330"/>
      <c r="M328" s="330"/>
      <c r="N328" s="330"/>
      <c r="O328" s="330"/>
      <c r="P328" s="330"/>
    </row>
    <row r="329" spans="1:16" s="308" customFormat="1" ht="15.75">
      <c r="A329" s="398"/>
      <c r="B329" s="399"/>
      <c r="C329" s="463"/>
      <c r="D329" s="400"/>
      <c r="E329" s="326"/>
      <c r="F329" s="399"/>
      <c r="G329" s="348"/>
      <c r="H329" s="434"/>
      <c r="I329" s="330"/>
      <c r="J329" s="330"/>
      <c r="K329" s="330"/>
      <c r="L329" s="330"/>
      <c r="M329" s="330"/>
      <c r="N329" s="330"/>
      <c r="O329" s="330"/>
      <c r="P329" s="330"/>
    </row>
    <row r="330" spans="1:16" ht="15.75">
      <c r="A330" s="398"/>
      <c r="B330" s="399"/>
      <c r="C330" s="329"/>
      <c r="D330" s="400"/>
      <c r="E330" s="326"/>
      <c r="F330" s="399"/>
      <c r="G330" s="399"/>
      <c r="H330" s="401"/>
      <c r="I330" s="330"/>
      <c r="J330" s="330"/>
      <c r="K330" s="330"/>
      <c r="L330" s="330"/>
      <c r="M330" s="330"/>
      <c r="N330" s="330"/>
      <c r="O330" s="330"/>
      <c r="P330" s="330"/>
    </row>
    <row r="331" spans="1:16" s="308" customFormat="1" ht="15.75">
      <c r="A331" s="398"/>
      <c r="B331" s="462"/>
      <c r="C331" s="463"/>
      <c r="D331" s="400"/>
      <c r="E331" s="326"/>
      <c r="F331" s="399"/>
      <c r="G331" s="464"/>
      <c r="H331" s="465"/>
      <c r="I331" s="330"/>
      <c r="J331" s="330"/>
      <c r="K331" s="330"/>
      <c r="L331" s="330"/>
      <c r="M331" s="330"/>
      <c r="N331" s="330"/>
      <c r="O331" s="330"/>
      <c r="P331" s="330"/>
    </row>
    <row r="332" spans="1:16" ht="15.75">
      <c r="A332" s="323"/>
      <c r="B332" s="348"/>
      <c r="C332" s="325"/>
      <c r="D332" s="391"/>
      <c r="E332" s="326"/>
      <c r="F332" s="399"/>
      <c r="G332" s="464"/>
      <c r="H332" s="465"/>
      <c r="I332" s="330"/>
      <c r="J332" s="330"/>
      <c r="K332" s="330"/>
      <c r="L332" s="330"/>
      <c r="M332" s="330"/>
      <c r="N332" s="330"/>
      <c r="O332" s="330"/>
      <c r="P332" s="330"/>
    </row>
    <row r="333" spans="1:16" s="308" customFormat="1" ht="15.75">
      <c r="A333" s="431"/>
      <c r="B333" s="392"/>
      <c r="C333" s="447"/>
      <c r="D333" s="384"/>
      <c r="E333" s="326"/>
      <c r="F333" s="399"/>
      <c r="G333" s="392"/>
      <c r="H333" s="328"/>
      <c r="I333" s="330"/>
      <c r="J333" s="330"/>
      <c r="K333" s="330"/>
      <c r="L333" s="330"/>
      <c r="M333" s="330"/>
      <c r="N333" s="330"/>
      <c r="O333" s="330"/>
      <c r="P333" s="330"/>
    </row>
    <row r="334" spans="1:16" ht="15.75">
      <c r="A334" s="323"/>
      <c r="B334" s="348"/>
      <c r="C334" s="325"/>
      <c r="D334" s="391"/>
      <c r="E334" s="326"/>
      <c r="F334" s="399"/>
      <c r="G334" s="464"/>
      <c r="H334" s="465"/>
      <c r="I334" s="330"/>
      <c r="J334" s="330"/>
      <c r="K334" s="330"/>
      <c r="L334" s="330"/>
      <c r="M334" s="330"/>
      <c r="N334" s="330"/>
      <c r="O334" s="330"/>
      <c r="P334" s="330"/>
    </row>
    <row r="335" spans="1:16" ht="15.75">
      <c r="A335" s="398"/>
      <c r="B335" s="399"/>
      <c r="C335" s="329"/>
      <c r="D335" s="400"/>
      <c r="E335" s="326"/>
      <c r="F335" s="399"/>
      <c r="G335" s="399"/>
      <c r="H335" s="401"/>
      <c r="I335" s="330"/>
      <c r="J335" s="330"/>
      <c r="K335" s="330"/>
      <c r="L335" s="330"/>
      <c r="M335" s="330"/>
      <c r="N335" s="330"/>
      <c r="O335" s="330"/>
      <c r="P335" s="330"/>
    </row>
    <row r="336" spans="1:16" ht="15.75">
      <c r="A336" s="398"/>
      <c r="B336" s="399"/>
      <c r="C336" s="329"/>
      <c r="D336" s="400"/>
      <c r="E336" s="326"/>
      <c r="F336" s="399"/>
      <c r="G336" s="464"/>
      <c r="H336" s="465"/>
      <c r="I336" s="330"/>
      <c r="J336" s="330"/>
      <c r="K336" s="330"/>
      <c r="L336" s="330"/>
      <c r="M336" s="330"/>
      <c r="N336" s="330"/>
      <c r="O336" s="330"/>
      <c r="P336" s="330"/>
    </row>
    <row r="337" spans="1:16" ht="15.75">
      <c r="A337" s="398"/>
      <c r="B337" s="399"/>
      <c r="C337" s="329"/>
      <c r="D337" s="400"/>
      <c r="E337" s="326"/>
      <c r="F337" s="399"/>
      <c r="G337" s="464"/>
      <c r="H337" s="465"/>
      <c r="I337" s="330"/>
      <c r="J337" s="330"/>
      <c r="K337" s="330"/>
      <c r="L337" s="330"/>
      <c r="M337" s="330"/>
      <c r="N337" s="330"/>
      <c r="O337" s="330"/>
      <c r="P337" s="330"/>
    </row>
    <row r="338" spans="1:16" s="308" customFormat="1" ht="15.75">
      <c r="A338" s="398"/>
      <c r="B338" s="392"/>
      <c r="C338" s="329"/>
      <c r="D338" s="400"/>
      <c r="E338" s="326"/>
      <c r="F338" s="399"/>
      <c r="G338" s="464"/>
      <c r="H338" s="465"/>
      <c r="I338" s="330"/>
      <c r="J338" s="330"/>
      <c r="K338" s="330"/>
      <c r="L338" s="330"/>
      <c r="M338" s="330"/>
      <c r="N338" s="330"/>
      <c r="O338" s="330"/>
      <c r="P338" s="330"/>
    </row>
    <row r="339" spans="1:16" ht="15.75">
      <c r="A339" s="323"/>
      <c r="B339" s="348"/>
      <c r="C339" s="325"/>
      <c r="D339" s="391"/>
      <c r="E339" s="326"/>
      <c r="F339" s="399"/>
      <c r="G339" s="464"/>
      <c r="H339" s="465"/>
      <c r="I339" s="330"/>
      <c r="J339" s="330"/>
      <c r="K339" s="330"/>
      <c r="L339" s="330"/>
      <c r="M339" s="330"/>
      <c r="N339" s="330"/>
      <c r="O339" s="330"/>
      <c r="P339" s="330"/>
    </row>
    <row r="340" spans="1:16" s="309" customFormat="1" ht="15.75">
      <c r="A340" s="398"/>
      <c r="B340" s="399"/>
      <c r="C340" s="329"/>
      <c r="D340" s="400"/>
      <c r="E340" s="326"/>
      <c r="F340" s="399"/>
      <c r="G340" s="399"/>
      <c r="H340" s="401"/>
      <c r="I340" s="330"/>
      <c r="J340" s="330"/>
      <c r="K340" s="330"/>
      <c r="L340" s="330"/>
      <c r="M340" s="330"/>
      <c r="N340" s="330"/>
      <c r="O340" s="330"/>
      <c r="P340" s="330"/>
    </row>
    <row r="341" spans="1:16" ht="15.75">
      <c r="A341" s="398"/>
      <c r="B341" s="399"/>
      <c r="C341" s="329"/>
      <c r="D341" s="400"/>
      <c r="E341" s="326"/>
      <c r="F341" s="399"/>
      <c r="G341" s="464"/>
      <c r="H341" s="465"/>
      <c r="I341" s="330"/>
      <c r="J341" s="330"/>
      <c r="K341" s="330"/>
      <c r="L341" s="330"/>
      <c r="M341" s="330"/>
      <c r="N341" s="330"/>
      <c r="O341" s="330"/>
      <c r="P341" s="330"/>
    </row>
    <row r="342" spans="1:16" s="309" customFormat="1" ht="15.75">
      <c r="A342" s="398"/>
      <c r="B342" s="399"/>
      <c r="C342" s="329"/>
      <c r="D342" s="400"/>
      <c r="E342" s="326"/>
      <c r="F342" s="399"/>
      <c r="G342" s="464"/>
      <c r="H342" s="465"/>
      <c r="I342" s="330"/>
      <c r="J342" s="330"/>
      <c r="K342" s="330"/>
      <c r="L342" s="330"/>
      <c r="M342" s="330"/>
      <c r="N342" s="330"/>
      <c r="O342" s="330"/>
      <c r="P342" s="330"/>
    </row>
    <row r="343" spans="1:16" s="308" customFormat="1" ht="15.75">
      <c r="A343" s="398"/>
      <c r="B343" s="399"/>
      <c r="C343" s="329"/>
      <c r="D343" s="400"/>
      <c r="E343" s="326"/>
      <c r="F343" s="399"/>
      <c r="G343" s="399"/>
      <c r="H343" s="401"/>
      <c r="I343" s="330"/>
      <c r="J343" s="330"/>
      <c r="K343" s="330"/>
      <c r="L343" s="330"/>
      <c r="M343" s="330"/>
      <c r="N343" s="330"/>
      <c r="O343" s="330"/>
      <c r="P343" s="330"/>
    </row>
    <row r="344" spans="1:16" ht="15.75">
      <c r="A344" s="323"/>
      <c r="B344" s="348"/>
      <c r="C344" s="325"/>
      <c r="D344" s="391"/>
      <c r="E344" s="326"/>
      <c r="F344" s="399"/>
      <c r="G344" s="392"/>
      <c r="H344" s="328"/>
      <c r="I344" s="330"/>
      <c r="J344" s="330"/>
      <c r="K344" s="330"/>
      <c r="L344" s="330"/>
      <c r="M344" s="330"/>
      <c r="N344" s="330"/>
      <c r="O344" s="330"/>
      <c r="P344" s="330"/>
    </row>
    <row r="345" spans="1:16" ht="15.75">
      <c r="A345" s="323"/>
      <c r="B345" s="348"/>
      <c r="C345" s="325"/>
      <c r="D345" s="391"/>
      <c r="E345" s="326"/>
      <c r="F345" s="399"/>
      <c r="G345" s="399"/>
      <c r="H345" s="401"/>
      <c r="I345" s="330"/>
      <c r="J345" s="330"/>
      <c r="K345" s="330"/>
      <c r="L345" s="330"/>
      <c r="M345" s="330"/>
      <c r="N345" s="330"/>
      <c r="O345" s="330"/>
      <c r="P345" s="330"/>
    </row>
    <row r="346" spans="1:16" ht="15.75">
      <c r="A346" s="323"/>
      <c r="B346" s="348"/>
      <c r="C346" s="325"/>
      <c r="D346" s="391"/>
      <c r="E346" s="326"/>
      <c r="F346" s="348"/>
      <c r="G346" s="348"/>
      <c r="H346" s="434"/>
      <c r="I346" s="323"/>
      <c r="J346" s="323"/>
      <c r="K346" s="323"/>
      <c r="L346" s="323"/>
      <c r="M346" s="323"/>
      <c r="N346" s="323"/>
      <c r="O346" s="323"/>
      <c r="P346" s="323"/>
    </row>
    <row r="347" spans="1:16" ht="15.75">
      <c r="A347" s="398"/>
      <c r="B347" s="399"/>
      <c r="C347" s="329"/>
      <c r="D347" s="400"/>
      <c r="E347" s="326"/>
      <c r="F347" s="399"/>
      <c r="G347" s="399"/>
      <c r="H347" s="401"/>
      <c r="I347" s="398"/>
      <c r="J347" s="398"/>
      <c r="K347" s="398"/>
      <c r="L347" s="398"/>
      <c r="M347" s="398"/>
      <c r="N347" s="398"/>
      <c r="O347" s="398"/>
      <c r="P347" s="398"/>
    </row>
    <row r="348" spans="1:16" ht="15.75">
      <c r="A348" s="398"/>
      <c r="B348" s="399"/>
      <c r="C348" s="329"/>
      <c r="D348" s="400"/>
      <c r="E348" s="326"/>
      <c r="F348" s="399"/>
      <c r="G348" s="399"/>
      <c r="H348" s="401"/>
      <c r="I348" s="398"/>
      <c r="J348" s="398"/>
      <c r="K348" s="398"/>
      <c r="L348" s="398"/>
      <c r="M348" s="398"/>
      <c r="N348" s="398"/>
      <c r="O348" s="398"/>
      <c r="P348" s="398"/>
    </row>
    <row r="349" spans="1:16" ht="15.75">
      <c r="A349" s="398"/>
      <c r="B349" s="399"/>
      <c r="C349" s="329"/>
      <c r="D349" s="400"/>
      <c r="E349" s="326"/>
      <c r="F349" s="399"/>
      <c r="G349" s="399"/>
      <c r="H349" s="401"/>
      <c r="I349" s="398"/>
      <c r="J349" s="398"/>
      <c r="K349" s="398"/>
      <c r="L349" s="398"/>
      <c r="M349" s="398"/>
      <c r="N349" s="398"/>
      <c r="O349" s="398"/>
      <c r="P349" s="398"/>
    </row>
    <row r="350" spans="1:16" s="309" customFormat="1" ht="15.75">
      <c r="A350" s="398"/>
      <c r="B350" s="399"/>
      <c r="C350" s="329"/>
      <c r="D350" s="400"/>
      <c r="E350" s="326"/>
      <c r="F350" s="399"/>
      <c r="G350" s="399"/>
      <c r="H350" s="401"/>
      <c r="I350" s="398"/>
      <c r="J350" s="398"/>
      <c r="K350" s="398"/>
      <c r="L350" s="398"/>
      <c r="M350" s="398"/>
      <c r="N350" s="398"/>
      <c r="O350" s="398"/>
      <c r="P350" s="398"/>
    </row>
    <row r="351" spans="1:16" s="308" customFormat="1" ht="15.75">
      <c r="A351" s="398"/>
      <c r="B351" s="399"/>
      <c r="C351" s="329"/>
      <c r="D351" s="400"/>
      <c r="E351" s="326"/>
      <c r="F351" s="399"/>
      <c r="G351" s="399"/>
      <c r="H351" s="401"/>
      <c r="I351" s="398"/>
      <c r="J351" s="398"/>
      <c r="K351" s="398"/>
      <c r="L351" s="398"/>
      <c r="M351" s="398"/>
      <c r="N351" s="398"/>
      <c r="O351" s="398"/>
      <c r="P351" s="398"/>
    </row>
    <row r="352" spans="1:16" s="308" customFormat="1" ht="15.75">
      <c r="A352" s="398"/>
      <c r="B352" s="326"/>
      <c r="C352" s="329"/>
      <c r="D352" s="360"/>
      <c r="E352" s="326"/>
      <c r="F352" s="326"/>
      <c r="G352" s="326"/>
      <c r="H352" s="328"/>
      <c r="I352" s="330"/>
      <c r="J352" s="330"/>
      <c r="K352" s="330"/>
      <c r="L352" s="330"/>
      <c r="M352" s="330"/>
      <c r="N352" s="330"/>
      <c r="O352" s="330"/>
      <c r="P352" s="330"/>
    </row>
    <row r="353" spans="1:16" s="308" customFormat="1" ht="15.75">
      <c r="A353" s="398"/>
      <c r="B353" s="326"/>
      <c r="C353" s="329"/>
      <c r="D353" s="360"/>
      <c r="E353" s="326"/>
      <c r="F353" s="326"/>
      <c r="G353" s="326"/>
      <c r="H353" s="328"/>
      <c r="I353" s="330"/>
      <c r="J353" s="330"/>
      <c r="K353" s="330"/>
      <c r="L353" s="330"/>
      <c r="M353" s="330"/>
      <c r="N353" s="330"/>
      <c r="O353" s="330"/>
      <c r="P353" s="330"/>
    </row>
    <row r="354" spans="1:16" ht="15.75">
      <c r="A354" s="323"/>
      <c r="B354" s="348"/>
      <c r="C354" s="325"/>
      <c r="D354" s="391"/>
      <c r="E354" s="331"/>
      <c r="F354" s="348"/>
      <c r="G354" s="348"/>
      <c r="H354" s="434"/>
      <c r="I354" s="323"/>
      <c r="J354" s="323"/>
      <c r="K354" s="323"/>
      <c r="L354" s="323"/>
      <c r="M354" s="323"/>
      <c r="N354" s="323"/>
      <c r="O354" s="323"/>
      <c r="P354" s="323"/>
    </row>
    <row r="355" spans="1:16" s="308" customFormat="1" ht="15.75">
      <c r="A355" s="398"/>
      <c r="B355" s="326"/>
      <c r="C355" s="329"/>
      <c r="D355" s="360"/>
      <c r="E355" s="326"/>
      <c r="F355" s="326"/>
      <c r="G355" s="326"/>
      <c r="H355" s="328"/>
      <c r="I355" s="330"/>
      <c r="J355" s="330"/>
      <c r="K355" s="330"/>
      <c r="L355" s="330"/>
      <c r="M355" s="330"/>
      <c r="N355" s="330"/>
      <c r="O355" s="330"/>
      <c r="P355" s="330"/>
    </row>
    <row r="356" spans="1:16" ht="15.75">
      <c r="A356" s="323"/>
      <c r="B356" s="348"/>
      <c r="C356" s="325"/>
      <c r="D356" s="391"/>
      <c r="E356" s="331"/>
      <c r="F356" s="348"/>
      <c r="G356" s="348"/>
      <c r="H356" s="434"/>
      <c r="I356" s="323"/>
      <c r="J356" s="323"/>
      <c r="K356" s="323"/>
      <c r="L356" s="323"/>
      <c r="M356" s="323"/>
      <c r="N356" s="323"/>
      <c r="O356" s="323"/>
      <c r="P356" s="323"/>
    </row>
    <row r="357" spans="1:16" s="308" customFormat="1" ht="15.75">
      <c r="A357" s="398"/>
      <c r="B357" s="392"/>
      <c r="C357" s="329"/>
      <c r="D357" s="400"/>
      <c r="E357" s="326"/>
      <c r="F357" s="399"/>
      <c r="G357" s="348"/>
      <c r="H357" s="434"/>
      <c r="I357" s="323"/>
      <c r="J357" s="323"/>
      <c r="K357" s="323"/>
      <c r="L357" s="323"/>
      <c r="M357" s="323"/>
      <c r="N357" s="323"/>
      <c r="O357" s="323"/>
      <c r="P357" s="323"/>
    </row>
    <row r="358" spans="1:16" ht="15.75">
      <c r="A358" s="398"/>
      <c r="B358" s="399"/>
      <c r="C358" s="329"/>
      <c r="D358" s="400"/>
      <c r="E358" s="326"/>
      <c r="F358" s="399"/>
      <c r="G358" s="399"/>
      <c r="H358" s="401"/>
      <c r="I358" s="398"/>
      <c r="J358" s="398"/>
      <c r="K358" s="398"/>
      <c r="L358" s="398"/>
      <c r="M358" s="398"/>
      <c r="N358" s="398"/>
      <c r="O358" s="398"/>
      <c r="P358" s="398"/>
    </row>
    <row r="359" spans="1:16" s="308" customFormat="1" ht="15.75">
      <c r="A359" s="398"/>
      <c r="B359" s="392"/>
      <c r="C359" s="329"/>
      <c r="D359" s="400"/>
      <c r="E359" s="326"/>
      <c r="F359" s="392"/>
      <c r="G359" s="392"/>
      <c r="H359" s="328"/>
      <c r="I359" s="468"/>
      <c r="J359" s="468"/>
      <c r="K359" s="468"/>
      <c r="L359" s="468"/>
      <c r="M359" s="468"/>
      <c r="N359" s="468"/>
      <c r="O359" s="468"/>
      <c r="P359" s="468"/>
    </row>
    <row r="360" spans="1:16" s="140" customFormat="1" ht="15.75">
      <c r="A360" s="466"/>
      <c r="B360" s="404"/>
      <c r="C360" s="467"/>
      <c r="D360" s="389"/>
      <c r="E360" s="435"/>
      <c r="F360" s="404"/>
      <c r="G360" s="404"/>
      <c r="H360" s="434"/>
      <c r="I360" s="466"/>
      <c r="J360" s="466"/>
      <c r="K360" s="466"/>
      <c r="L360" s="466"/>
      <c r="M360" s="466"/>
      <c r="N360" s="466"/>
      <c r="O360" s="466"/>
      <c r="P360" s="466"/>
    </row>
    <row r="361" spans="1:16" ht="15.75">
      <c r="A361" s="398"/>
      <c r="B361" s="399"/>
      <c r="C361" s="329"/>
      <c r="D361" s="400"/>
      <c r="E361" s="326"/>
      <c r="F361" s="399"/>
      <c r="G361" s="399"/>
      <c r="H361" s="401"/>
      <c r="I361" s="398"/>
      <c r="J361" s="398"/>
      <c r="K361" s="398"/>
      <c r="L361" s="398"/>
      <c r="M361" s="398"/>
      <c r="N361" s="398"/>
      <c r="O361" s="398"/>
      <c r="P361" s="398"/>
    </row>
    <row r="362" spans="1:16" ht="15.75">
      <c r="A362" s="323"/>
      <c r="B362" s="348"/>
      <c r="C362" s="325"/>
      <c r="D362" s="391"/>
      <c r="E362" s="331"/>
      <c r="F362" s="348"/>
      <c r="G362" s="348"/>
      <c r="H362" s="434"/>
      <c r="I362" s="323"/>
      <c r="J362" s="323"/>
      <c r="K362" s="323"/>
      <c r="L362" s="323"/>
      <c r="M362" s="323"/>
      <c r="N362" s="323"/>
      <c r="O362" s="323"/>
      <c r="P362" s="323"/>
    </row>
    <row r="363" spans="1:16" ht="15.75">
      <c r="A363" s="398"/>
      <c r="B363" s="399"/>
      <c r="C363" s="329"/>
      <c r="D363" s="400"/>
      <c r="E363" s="326"/>
      <c r="F363" s="399"/>
      <c r="G363" s="399"/>
      <c r="H363" s="401"/>
      <c r="I363" s="398"/>
      <c r="J363" s="398"/>
      <c r="K363" s="398"/>
      <c r="L363" s="398"/>
      <c r="M363" s="398"/>
      <c r="N363" s="398"/>
      <c r="O363" s="398"/>
      <c r="P363" s="398"/>
    </row>
    <row r="364" spans="1:16" s="308" customFormat="1" ht="15.75">
      <c r="A364" s="398"/>
      <c r="B364" s="326"/>
      <c r="C364" s="329"/>
      <c r="D364" s="360"/>
      <c r="E364" s="326"/>
      <c r="F364" s="392"/>
      <c r="G364" s="326"/>
      <c r="H364" s="328"/>
      <c r="I364" s="330"/>
      <c r="J364" s="330"/>
      <c r="K364" s="330"/>
      <c r="L364" s="330"/>
      <c r="M364" s="330"/>
      <c r="N364" s="330"/>
      <c r="O364" s="330"/>
      <c r="P364" s="330"/>
    </row>
    <row r="365" spans="1:16" s="308" customFormat="1" ht="15.75">
      <c r="A365" s="398"/>
      <c r="B365" s="392"/>
      <c r="C365" s="329"/>
      <c r="D365" s="400"/>
      <c r="E365" s="326"/>
      <c r="F365" s="392"/>
      <c r="G365" s="399"/>
      <c r="H365" s="401"/>
      <c r="I365" s="398"/>
      <c r="J365" s="398"/>
      <c r="K365" s="398"/>
      <c r="L365" s="398"/>
      <c r="M365" s="398"/>
      <c r="N365" s="398"/>
      <c r="O365" s="398"/>
      <c r="P365" s="398"/>
    </row>
    <row r="366" spans="1:16" ht="15.75">
      <c r="A366" s="323"/>
      <c r="B366" s="348"/>
      <c r="C366" s="325"/>
      <c r="D366" s="391"/>
      <c r="E366" s="331"/>
      <c r="F366" s="348"/>
      <c r="G366" s="348"/>
      <c r="H366" s="434"/>
      <c r="I366" s="323"/>
      <c r="J366" s="323"/>
      <c r="K366" s="323"/>
      <c r="L366" s="323"/>
      <c r="M366" s="323"/>
      <c r="N366" s="323"/>
      <c r="O366" s="323"/>
      <c r="P366" s="323"/>
    </row>
    <row r="367" spans="1:16" ht="15.75">
      <c r="A367" s="398"/>
      <c r="B367" s="399"/>
      <c r="C367" s="329"/>
      <c r="D367" s="400"/>
      <c r="E367" s="326"/>
      <c r="F367" s="399"/>
      <c r="G367" s="399"/>
      <c r="H367" s="401"/>
      <c r="I367" s="398"/>
      <c r="J367" s="398"/>
      <c r="K367" s="398"/>
      <c r="L367" s="398"/>
      <c r="M367" s="398"/>
      <c r="N367" s="398"/>
      <c r="O367" s="398"/>
      <c r="P367" s="398"/>
    </row>
    <row r="368" spans="1:16" ht="15.75">
      <c r="A368" s="323"/>
      <c r="B368" s="348"/>
      <c r="C368" s="325"/>
      <c r="D368" s="391"/>
      <c r="E368" s="331"/>
      <c r="F368" s="348"/>
      <c r="G368" s="348"/>
      <c r="H368" s="434"/>
      <c r="I368" s="323"/>
      <c r="J368" s="323"/>
      <c r="K368" s="323"/>
      <c r="L368" s="323"/>
      <c r="M368" s="323"/>
      <c r="N368" s="323"/>
      <c r="O368" s="323"/>
      <c r="P368" s="323"/>
    </row>
    <row r="369" spans="1:16" ht="15.75">
      <c r="A369" s="323"/>
      <c r="B369" s="348"/>
      <c r="C369" s="325"/>
      <c r="D369" s="391"/>
      <c r="E369" s="331"/>
      <c r="F369" s="348"/>
      <c r="G369" s="348"/>
      <c r="H369" s="434"/>
      <c r="I369" s="323"/>
      <c r="J369" s="323"/>
      <c r="K369" s="323"/>
      <c r="L369" s="323"/>
      <c r="M369" s="323"/>
      <c r="N369" s="323"/>
      <c r="O369" s="323"/>
      <c r="P369" s="323"/>
    </row>
    <row r="370" spans="1:16" ht="15.75">
      <c r="A370" s="398"/>
      <c r="B370" s="399"/>
      <c r="C370" s="329"/>
      <c r="D370" s="400"/>
      <c r="E370" s="326"/>
      <c r="F370" s="399"/>
      <c r="G370" s="399"/>
      <c r="H370" s="401"/>
      <c r="I370" s="398"/>
      <c r="J370" s="398"/>
      <c r="K370" s="398"/>
      <c r="L370" s="398"/>
      <c r="M370" s="398"/>
      <c r="N370" s="398"/>
      <c r="O370" s="398"/>
      <c r="P370" s="398"/>
    </row>
    <row r="371" spans="1:16" s="140" customFormat="1" ht="15.75">
      <c r="A371" s="466"/>
      <c r="B371" s="404"/>
      <c r="C371" s="467"/>
      <c r="D371" s="389"/>
      <c r="E371" s="435"/>
      <c r="F371" s="404"/>
      <c r="G371" s="404"/>
      <c r="H371" s="434"/>
      <c r="I371" s="466"/>
      <c r="J371" s="466"/>
      <c r="K371" s="466"/>
      <c r="L371" s="466"/>
      <c r="M371" s="466"/>
      <c r="N371" s="466"/>
      <c r="O371" s="466"/>
      <c r="P371" s="466"/>
    </row>
    <row r="372" spans="1:16" s="309" customFormat="1" ht="15.75">
      <c r="A372" s="398"/>
      <c r="B372" s="399"/>
      <c r="C372" s="329"/>
      <c r="D372" s="400"/>
      <c r="E372" s="326"/>
      <c r="F372" s="399"/>
      <c r="G372" s="399"/>
      <c r="H372" s="401"/>
      <c r="I372" s="398"/>
      <c r="J372" s="398"/>
      <c r="K372" s="398"/>
      <c r="L372" s="398"/>
      <c r="M372" s="398"/>
      <c r="N372" s="398"/>
      <c r="O372" s="398"/>
      <c r="P372" s="398"/>
    </row>
    <row r="373" spans="1:16" s="308" customFormat="1" ht="15.75">
      <c r="A373" s="398"/>
      <c r="B373" s="392"/>
      <c r="C373" s="329"/>
      <c r="D373" s="400"/>
      <c r="E373" s="326"/>
      <c r="F373" s="399"/>
      <c r="G373" s="392"/>
      <c r="H373" s="328"/>
      <c r="I373" s="468"/>
      <c r="J373" s="468"/>
      <c r="K373" s="468"/>
      <c r="L373" s="468"/>
      <c r="M373" s="468"/>
      <c r="N373" s="468"/>
      <c r="O373" s="468"/>
      <c r="P373" s="468"/>
    </row>
    <row r="374" spans="1:16" ht="15.75">
      <c r="A374" s="398"/>
      <c r="B374" s="399"/>
      <c r="C374" s="329"/>
      <c r="D374" s="400"/>
      <c r="E374" s="326"/>
      <c r="F374" s="399"/>
      <c r="G374" s="399"/>
      <c r="H374" s="401"/>
      <c r="I374" s="398"/>
      <c r="J374" s="398"/>
      <c r="K374" s="398"/>
      <c r="L374" s="398"/>
      <c r="M374" s="398"/>
      <c r="N374" s="398"/>
      <c r="O374" s="398"/>
      <c r="P374" s="398"/>
    </row>
    <row r="375" spans="1:16" ht="15.75">
      <c r="A375" s="398"/>
      <c r="B375" s="399"/>
      <c r="C375" s="329"/>
      <c r="D375" s="400"/>
      <c r="E375" s="326"/>
      <c r="F375" s="399"/>
      <c r="G375" s="399"/>
      <c r="H375" s="401"/>
      <c r="I375" s="398"/>
      <c r="J375" s="398"/>
      <c r="K375" s="398"/>
      <c r="L375" s="398"/>
      <c r="M375" s="398"/>
      <c r="N375" s="398"/>
      <c r="O375" s="398"/>
      <c r="P375" s="398"/>
    </row>
    <row r="376" spans="1:16" ht="15.75">
      <c r="A376" s="398"/>
      <c r="B376" s="399"/>
      <c r="C376" s="329"/>
      <c r="D376" s="400"/>
      <c r="E376" s="326"/>
      <c r="F376" s="399"/>
      <c r="G376" s="399"/>
      <c r="H376" s="401"/>
      <c r="I376" s="398"/>
      <c r="J376" s="398"/>
      <c r="K376" s="398"/>
      <c r="L376" s="398"/>
      <c r="M376" s="398"/>
      <c r="N376" s="398"/>
      <c r="O376" s="398"/>
      <c r="P376" s="398"/>
    </row>
    <row r="377" spans="1:16" s="308" customFormat="1" ht="15.75">
      <c r="A377" s="431"/>
      <c r="B377" s="392"/>
      <c r="C377" s="447"/>
      <c r="D377" s="387"/>
      <c r="E377" s="326"/>
      <c r="F377" s="326"/>
      <c r="G377" s="326"/>
      <c r="H377" s="328"/>
      <c r="I377" s="330"/>
      <c r="J377" s="330"/>
      <c r="K377" s="330"/>
      <c r="L377" s="330"/>
      <c r="M377" s="330"/>
      <c r="N377" s="330"/>
      <c r="O377" s="330"/>
      <c r="P377" s="330"/>
    </row>
    <row r="378" spans="1:16" s="309" customFormat="1" ht="15.75">
      <c r="A378" s="398"/>
      <c r="B378" s="399"/>
      <c r="C378" s="329"/>
      <c r="D378" s="400"/>
      <c r="E378" s="326"/>
      <c r="F378" s="399"/>
      <c r="G378" s="399"/>
      <c r="H378" s="401"/>
      <c r="I378" s="398"/>
      <c r="J378" s="398"/>
      <c r="K378" s="398"/>
      <c r="L378" s="398"/>
      <c r="M378" s="398"/>
      <c r="N378" s="398"/>
      <c r="O378" s="398"/>
      <c r="P378" s="398"/>
    </row>
    <row r="379" spans="1:16" s="70" customFormat="1" ht="15.75">
      <c r="A379" s="431"/>
      <c r="B379" s="392"/>
      <c r="C379" s="447"/>
      <c r="D379" s="384"/>
      <c r="E379" s="392"/>
      <c r="F379" s="392"/>
      <c r="G379" s="392"/>
      <c r="H379" s="328"/>
      <c r="I379" s="468"/>
      <c r="J379" s="468"/>
      <c r="K379" s="468"/>
      <c r="L379" s="468"/>
      <c r="M379" s="468"/>
      <c r="N379" s="468"/>
      <c r="O379" s="468"/>
      <c r="P379" s="468"/>
    </row>
    <row r="380" spans="1:16" s="308" customFormat="1" ht="15.75">
      <c r="A380" s="398"/>
      <c r="B380" s="462"/>
      <c r="C380" s="463"/>
      <c r="D380" s="400"/>
      <c r="E380" s="464"/>
      <c r="F380" s="462"/>
      <c r="G380" s="464"/>
      <c r="H380" s="465"/>
      <c r="I380" s="400"/>
      <c r="J380" s="400"/>
      <c r="K380" s="400"/>
      <c r="L380" s="400"/>
      <c r="M380" s="400"/>
      <c r="N380" s="400"/>
      <c r="O380" s="400"/>
      <c r="P380" s="400"/>
    </row>
    <row r="381" spans="1:16" s="308" customFormat="1" ht="15.75">
      <c r="A381" s="398"/>
      <c r="B381" s="326"/>
      <c r="C381" s="329"/>
      <c r="D381" s="360"/>
      <c r="E381" s="326"/>
      <c r="F381" s="392"/>
      <c r="G381" s="326"/>
      <c r="H381" s="328"/>
      <c r="I381" s="330"/>
      <c r="J381" s="330"/>
      <c r="K381" s="330"/>
      <c r="L381" s="330"/>
      <c r="M381" s="330"/>
      <c r="N381" s="330"/>
      <c r="O381" s="330"/>
      <c r="P381" s="330"/>
    </row>
    <row r="382" spans="1:16" ht="15.75">
      <c r="A382" s="398"/>
      <c r="B382" s="399"/>
      <c r="C382" s="329"/>
      <c r="D382" s="400"/>
      <c r="E382" s="326"/>
      <c r="F382" s="399"/>
      <c r="G382" s="399"/>
      <c r="H382" s="401"/>
      <c r="I382" s="398"/>
      <c r="J382" s="398"/>
      <c r="K382" s="398"/>
      <c r="L382" s="398"/>
      <c r="M382" s="398"/>
      <c r="N382" s="398"/>
      <c r="O382" s="398"/>
      <c r="P382" s="398"/>
    </row>
    <row r="383" spans="1:16" ht="15.75">
      <c r="A383" s="323"/>
      <c r="B383" s="348"/>
      <c r="C383" s="325"/>
      <c r="D383" s="391"/>
      <c r="E383" s="331"/>
      <c r="F383" s="348"/>
      <c r="G383" s="348"/>
      <c r="H383" s="434"/>
      <c r="I383" s="323"/>
      <c r="J383" s="323"/>
      <c r="K383" s="323"/>
      <c r="L383" s="323"/>
      <c r="M383" s="323"/>
      <c r="N383" s="323"/>
      <c r="O383" s="323"/>
      <c r="P383" s="323"/>
    </row>
    <row r="384" spans="1:16" ht="15.75">
      <c r="A384" s="323"/>
      <c r="B384" s="348"/>
      <c r="C384" s="325"/>
      <c r="D384" s="391"/>
      <c r="E384" s="331"/>
      <c r="F384" s="348"/>
      <c r="G384" s="348"/>
      <c r="H384" s="434"/>
      <c r="I384" s="323"/>
      <c r="J384" s="323"/>
      <c r="K384" s="323"/>
      <c r="L384" s="323"/>
      <c r="M384" s="323"/>
      <c r="N384" s="323"/>
      <c r="O384" s="323"/>
      <c r="P384" s="323"/>
    </row>
    <row r="385" spans="1:16" ht="15.75">
      <c r="A385" s="398"/>
      <c r="B385" s="399"/>
      <c r="C385" s="329"/>
      <c r="D385" s="400"/>
      <c r="E385" s="326"/>
      <c r="F385" s="399"/>
      <c r="G385" s="399"/>
      <c r="H385" s="401"/>
      <c r="I385" s="398"/>
      <c r="J385" s="398"/>
      <c r="K385" s="398"/>
      <c r="L385" s="398"/>
      <c r="M385" s="398"/>
      <c r="N385" s="398"/>
      <c r="O385" s="398"/>
      <c r="P385" s="398"/>
    </row>
    <row r="386" spans="1:16" s="140" customFormat="1" ht="15.75">
      <c r="A386" s="466"/>
      <c r="B386" s="404"/>
      <c r="C386" s="467"/>
      <c r="D386" s="389"/>
      <c r="E386" s="435"/>
      <c r="F386" s="404"/>
      <c r="G386" s="404"/>
      <c r="H386" s="434"/>
      <c r="I386" s="466"/>
      <c r="J386" s="466"/>
      <c r="K386" s="466"/>
      <c r="L386" s="466"/>
      <c r="M386" s="466"/>
      <c r="N386" s="466"/>
      <c r="O386" s="466"/>
      <c r="P386" s="466"/>
    </row>
    <row r="387" spans="1:16" s="308" customFormat="1" ht="15.75">
      <c r="A387" s="431"/>
      <c r="B387" s="392"/>
      <c r="C387" s="447"/>
      <c r="D387" s="387"/>
      <c r="E387" s="326"/>
      <c r="F387" s="326"/>
      <c r="G387" s="326"/>
      <c r="H387" s="328"/>
      <c r="I387" s="330"/>
      <c r="J387" s="330"/>
      <c r="K387" s="330"/>
      <c r="L387" s="330"/>
      <c r="M387" s="330"/>
      <c r="N387" s="330"/>
      <c r="O387" s="330"/>
      <c r="P387" s="330"/>
    </row>
    <row r="388" spans="1:16" ht="15.75">
      <c r="A388" s="323"/>
      <c r="B388" s="348"/>
      <c r="C388" s="325"/>
      <c r="D388" s="391"/>
      <c r="E388" s="331"/>
      <c r="F388" s="348"/>
      <c r="G388" s="348"/>
      <c r="H388" s="434"/>
      <c r="I388" s="323"/>
      <c r="J388" s="323"/>
      <c r="K388" s="323"/>
      <c r="L388" s="323"/>
      <c r="M388" s="323"/>
      <c r="N388" s="323"/>
      <c r="O388" s="323"/>
      <c r="P388" s="323"/>
    </row>
    <row r="389" spans="1:16" ht="15.75">
      <c r="A389" s="398"/>
      <c r="B389" s="399"/>
      <c r="C389" s="329"/>
      <c r="D389" s="400"/>
      <c r="E389" s="326"/>
      <c r="F389" s="399"/>
      <c r="G389" s="399"/>
      <c r="H389" s="401"/>
      <c r="I389" s="398"/>
      <c r="J389" s="398"/>
      <c r="K389" s="398"/>
      <c r="L389" s="398"/>
      <c r="M389" s="398"/>
      <c r="N389" s="398"/>
      <c r="O389" s="398"/>
      <c r="P389" s="398"/>
    </row>
    <row r="390" spans="1:16" s="308" customFormat="1" ht="15.75">
      <c r="A390" s="398"/>
      <c r="B390" s="392"/>
      <c r="C390" s="329"/>
      <c r="D390" s="400"/>
      <c r="E390" s="326"/>
      <c r="F390" s="392"/>
      <c r="G390" s="392"/>
      <c r="H390" s="328"/>
      <c r="I390" s="468"/>
      <c r="J390" s="468"/>
      <c r="K390" s="468"/>
      <c r="L390" s="468"/>
      <c r="M390" s="468"/>
      <c r="N390" s="468"/>
      <c r="O390" s="468"/>
      <c r="P390" s="468"/>
    </row>
    <row r="391" spans="1:16" ht="15.75">
      <c r="A391" s="398"/>
      <c r="B391" s="399"/>
      <c r="C391" s="329"/>
      <c r="D391" s="400"/>
      <c r="E391" s="326"/>
      <c r="F391" s="399"/>
      <c r="G391" s="399"/>
      <c r="H391" s="401"/>
      <c r="I391" s="398"/>
      <c r="J391" s="398"/>
      <c r="K391" s="398"/>
      <c r="L391" s="398"/>
      <c r="M391" s="398"/>
      <c r="N391" s="398"/>
      <c r="O391" s="398"/>
      <c r="P391" s="398"/>
    </row>
    <row r="392" spans="1:16" ht="15.75">
      <c r="A392" s="323"/>
      <c r="B392" s="348"/>
      <c r="C392" s="325"/>
      <c r="D392" s="391"/>
      <c r="E392" s="331"/>
      <c r="F392" s="348"/>
      <c r="G392" s="348"/>
      <c r="H392" s="434"/>
      <c r="I392" s="323"/>
      <c r="J392" s="323"/>
      <c r="K392" s="323"/>
      <c r="L392" s="323"/>
      <c r="M392" s="323"/>
      <c r="N392" s="323"/>
      <c r="O392" s="323"/>
      <c r="P392" s="323"/>
    </row>
    <row r="393" spans="1:16" ht="15.75">
      <c r="A393" s="398"/>
      <c r="B393" s="399"/>
      <c r="C393" s="329"/>
      <c r="D393" s="400"/>
      <c r="E393" s="326"/>
      <c r="F393" s="399"/>
      <c r="G393" s="399"/>
      <c r="H393" s="401"/>
      <c r="I393" s="398"/>
      <c r="J393" s="398"/>
      <c r="K393" s="398"/>
      <c r="L393" s="398"/>
      <c r="M393" s="398"/>
      <c r="N393" s="398"/>
      <c r="O393" s="398"/>
      <c r="P393" s="398"/>
    </row>
    <row r="394" spans="1:16" s="308" customFormat="1" ht="15.75">
      <c r="A394" s="398"/>
      <c r="B394" s="392"/>
      <c r="C394" s="329"/>
      <c r="D394" s="400"/>
      <c r="E394" s="326"/>
      <c r="F394" s="392"/>
      <c r="G394" s="392"/>
      <c r="H394" s="328"/>
      <c r="I394" s="468"/>
      <c r="J394" s="468"/>
      <c r="K394" s="468"/>
      <c r="L394" s="468"/>
      <c r="M394" s="468"/>
      <c r="N394" s="468"/>
      <c r="O394" s="468"/>
      <c r="P394" s="468"/>
    </row>
    <row r="395" spans="1:16" ht="15.75">
      <c r="A395" s="398"/>
      <c r="B395" s="399"/>
      <c r="C395" s="329"/>
      <c r="D395" s="400"/>
      <c r="E395" s="326"/>
      <c r="F395" s="399"/>
      <c r="G395" s="399"/>
      <c r="H395" s="401"/>
      <c r="I395" s="398"/>
      <c r="J395" s="398"/>
      <c r="K395" s="398"/>
      <c r="L395" s="398"/>
      <c r="M395" s="398"/>
      <c r="N395" s="398"/>
      <c r="O395" s="398"/>
      <c r="P395" s="398"/>
    </row>
    <row r="396" spans="1:16" ht="15.75">
      <c r="A396" s="398"/>
      <c r="B396" s="399"/>
      <c r="C396" s="329"/>
      <c r="D396" s="400"/>
      <c r="E396" s="326"/>
      <c r="F396" s="399"/>
      <c r="G396" s="399"/>
      <c r="H396" s="401"/>
      <c r="I396" s="398"/>
      <c r="J396" s="398"/>
      <c r="K396" s="398"/>
      <c r="L396" s="398"/>
      <c r="M396" s="398"/>
      <c r="N396" s="398"/>
      <c r="O396" s="398"/>
      <c r="P396" s="398"/>
    </row>
    <row r="397" spans="1:16" ht="15.75">
      <c r="A397" s="398"/>
      <c r="B397" s="399"/>
      <c r="C397" s="329"/>
      <c r="D397" s="400"/>
      <c r="E397" s="326"/>
      <c r="F397" s="399"/>
      <c r="G397" s="399"/>
      <c r="H397" s="401"/>
      <c r="I397" s="398"/>
      <c r="J397" s="398"/>
      <c r="K397" s="398"/>
      <c r="L397" s="398"/>
      <c r="M397" s="398"/>
      <c r="N397" s="398"/>
      <c r="O397" s="398"/>
      <c r="P397" s="398"/>
    </row>
    <row r="398" spans="1:16" s="308" customFormat="1" ht="15.75">
      <c r="A398" s="398"/>
      <c r="B398" s="399"/>
      <c r="C398" s="329"/>
      <c r="D398" s="400"/>
      <c r="E398" s="326"/>
      <c r="F398" s="399"/>
      <c r="G398" s="399"/>
      <c r="H398" s="401"/>
      <c r="I398" s="398"/>
      <c r="J398" s="398"/>
      <c r="K398" s="398"/>
      <c r="L398" s="398"/>
      <c r="M398" s="398"/>
      <c r="N398" s="398"/>
      <c r="O398" s="398"/>
      <c r="P398" s="398"/>
    </row>
    <row r="399" spans="1:16" s="308" customFormat="1" ht="15.75">
      <c r="A399" s="398"/>
      <c r="B399" s="326"/>
      <c r="C399" s="329"/>
      <c r="D399" s="360"/>
      <c r="E399" s="326"/>
      <c r="F399" s="326"/>
      <c r="G399" s="326"/>
      <c r="H399" s="328"/>
      <c r="I399" s="330"/>
      <c r="J399" s="330"/>
      <c r="K399" s="330"/>
      <c r="L399" s="330"/>
      <c r="M399" s="330"/>
      <c r="N399" s="330"/>
      <c r="O399" s="330"/>
      <c r="P399" s="330"/>
    </row>
    <row r="400" spans="1:16" s="308" customFormat="1" ht="15.75">
      <c r="A400" s="398"/>
      <c r="B400" s="326"/>
      <c r="C400" s="329"/>
      <c r="D400" s="360"/>
      <c r="E400" s="326"/>
      <c r="F400" s="326"/>
      <c r="G400" s="326"/>
      <c r="H400" s="328"/>
      <c r="I400" s="330"/>
      <c r="J400" s="330"/>
      <c r="K400" s="330"/>
      <c r="L400" s="330"/>
      <c r="M400" s="330"/>
      <c r="N400" s="330"/>
      <c r="O400" s="330"/>
      <c r="P400" s="330"/>
    </row>
    <row r="401" spans="1:16" ht="15.75">
      <c r="A401" s="398"/>
      <c r="B401" s="399"/>
      <c r="C401" s="329"/>
      <c r="D401" s="400"/>
      <c r="E401" s="326"/>
      <c r="F401" s="399"/>
      <c r="G401" s="399"/>
      <c r="H401" s="401"/>
      <c r="I401" s="398"/>
      <c r="J401" s="398"/>
      <c r="K401" s="398"/>
      <c r="L401" s="398"/>
      <c r="M401" s="398"/>
      <c r="N401" s="398"/>
      <c r="O401" s="398"/>
      <c r="P401" s="398"/>
    </row>
    <row r="402" spans="1:16" s="309" customFormat="1" ht="15.75">
      <c r="A402" s="398"/>
      <c r="B402" s="399"/>
      <c r="C402" s="329"/>
      <c r="D402" s="400"/>
      <c r="E402" s="326"/>
      <c r="F402" s="399"/>
      <c r="G402" s="399"/>
      <c r="H402" s="401"/>
      <c r="I402" s="398"/>
      <c r="J402" s="398"/>
      <c r="K402" s="398"/>
      <c r="L402" s="398"/>
      <c r="M402" s="398"/>
      <c r="N402" s="398"/>
      <c r="O402" s="398"/>
      <c r="P402" s="398"/>
    </row>
    <row r="403" spans="1:16" s="308" customFormat="1" ht="15.75">
      <c r="A403" s="398"/>
      <c r="B403" s="392"/>
      <c r="C403" s="329"/>
      <c r="D403" s="400"/>
      <c r="E403" s="326"/>
      <c r="F403" s="392"/>
      <c r="G403" s="392"/>
      <c r="H403" s="328"/>
      <c r="I403" s="468"/>
      <c r="J403" s="468"/>
      <c r="K403" s="468"/>
      <c r="L403" s="468"/>
      <c r="M403" s="468"/>
      <c r="N403" s="468"/>
      <c r="O403" s="468"/>
      <c r="P403" s="468"/>
    </row>
    <row r="404" spans="1:16" ht="15.75">
      <c r="A404" s="398"/>
      <c r="B404" s="399"/>
      <c r="C404" s="329"/>
      <c r="D404" s="400"/>
      <c r="E404" s="326"/>
      <c r="F404" s="399"/>
      <c r="G404" s="399"/>
      <c r="H404" s="401"/>
      <c r="I404" s="398"/>
      <c r="J404" s="398"/>
      <c r="K404" s="398"/>
      <c r="L404" s="398"/>
      <c r="M404" s="398"/>
      <c r="N404" s="398"/>
      <c r="O404" s="398"/>
      <c r="P404" s="398"/>
    </row>
    <row r="405" spans="1:16" s="308" customFormat="1" ht="15.75">
      <c r="A405" s="398"/>
      <c r="B405" s="399"/>
      <c r="C405" s="329"/>
      <c r="D405" s="400"/>
      <c r="E405" s="326"/>
      <c r="F405" s="399"/>
      <c r="G405" s="399"/>
      <c r="H405" s="401"/>
      <c r="I405" s="398"/>
      <c r="J405" s="398"/>
      <c r="K405" s="398"/>
      <c r="L405" s="398"/>
      <c r="M405" s="398"/>
      <c r="N405" s="398"/>
      <c r="O405" s="398"/>
      <c r="P405" s="398"/>
    </row>
    <row r="406" spans="1:16" s="309" customFormat="1" ht="15.75">
      <c r="A406" s="398"/>
      <c r="B406" s="399"/>
      <c r="C406" s="329"/>
      <c r="D406" s="400"/>
      <c r="E406" s="326"/>
      <c r="F406" s="399"/>
      <c r="G406" s="399"/>
      <c r="H406" s="401"/>
      <c r="I406" s="398"/>
      <c r="J406" s="398"/>
      <c r="K406" s="398"/>
      <c r="L406" s="398"/>
      <c r="M406" s="398"/>
      <c r="N406" s="398"/>
      <c r="O406" s="398"/>
      <c r="P406" s="398"/>
    </row>
    <row r="407" spans="1:16" s="308" customFormat="1" ht="15.75">
      <c r="A407" s="398"/>
      <c r="B407" s="392"/>
      <c r="C407" s="329"/>
      <c r="D407" s="400"/>
      <c r="E407" s="326"/>
      <c r="F407" s="392"/>
      <c r="G407" s="392"/>
      <c r="H407" s="328"/>
      <c r="I407" s="468"/>
      <c r="J407" s="468"/>
      <c r="K407" s="468"/>
      <c r="L407" s="468"/>
      <c r="M407" s="468"/>
      <c r="N407" s="468"/>
      <c r="O407" s="468"/>
      <c r="P407" s="468"/>
    </row>
    <row r="408" spans="1:16" s="308" customFormat="1" ht="15.75">
      <c r="A408" s="398"/>
      <c r="B408" s="399"/>
      <c r="C408" s="329"/>
      <c r="D408" s="400"/>
      <c r="E408" s="326"/>
      <c r="F408" s="399"/>
      <c r="G408" s="399"/>
      <c r="H408" s="401"/>
      <c r="I408" s="398"/>
      <c r="J408" s="398"/>
      <c r="K408" s="398"/>
      <c r="L408" s="398"/>
      <c r="M408" s="398"/>
      <c r="N408" s="398"/>
      <c r="O408" s="398"/>
      <c r="P408" s="398"/>
    </row>
    <row r="409" spans="1:16" s="308" customFormat="1" ht="15.75">
      <c r="A409" s="431"/>
      <c r="B409" s="392"/>
      <c r="C409" s="447"/>
      <c r="D409" s="387"/>
      <c r="E409" s="326"/>
      <c r="F409" s="326"/>
      <c r="G409" s="326"/>
      <c r="H409" s="328"/>
      <c r="I409" s="330"/>
      <c r="J409" s="330"/>
      <c r="K409" s="330"/>
      <c r="L409" s="330"/>
      <c r="M409" s="330"/>
      <c r="N409" s="330"/>
      <c r="O409" s="330"/>
      <c r="P409" s="330"/>
    </row>
    <row r="410" spans="1:16" ht="15.75">
      <c r="A410" s="398"/>
      <c r="B410" s="399"/>
      <c r="C410" s="329"/>
      <c r="D410" s="400"/>
      <c r="E410" s="326"/>
      <c r="F410" s="399"/>
      <c r="G410" s="399"/>
      <c r="H410" s="401"/>
      <c r="I410" s="398"/>
      <c r="J410" s="398"/>
      <c r="K410" s="398"/>
      <c r="L410" s="398"/>
      <c r="M410" s="398"/>
      <c r="N410" s="398"/>
      <c r="O410" s="398"/>
      <c r="P410" s="398"/>
    </row>
    <row r="411" spans="1:16" s="309" customFormat="1" ht="15.75">
      <c r="A411" s="398"/>
      <c r="B411" s="399"/>
      <c r="C411" s="329"/>
      <c r="D411" s="400"/>
      <c r="E411" s="326"/>
      <c r="F411" s="399"/>
      <c r="G411" s="399"/>
      <c r="H411" s="401"/>
      <c r="I411" s="398"/>
      <c r="J411" s="398"/>
      <c r="K411" s="398"/>
      <c r="L411" s="398"/>
      <c r="M411" s="398"/>
      <c r="N411" s="398"/>
      <c r="O411" s="398"/>
      <c r="P411" s="398"/>
    </row>
    <row r="412" spans="1:16" s="308" customFormat="1" ht="15.75">
      <c r="A412" s="431"/>
      <c r="B412" s="392"/>
      <c r="C412" s="447"/>
      <c r="D412" s="387"/>
      <c r="E412" s="326"/>
      <c r="F412" s="326"/>
      <c r="G412" s="326"/>
      <c r="H412" s="328"/>
      <c r="I412" s="330"/>
      <c r="J412" s="330"/>
      <c r="K412" s="330"/>
      <c r="L412" s="330"/>
      <c r="M412" s="330"/>
      <c r="N412" s="330"/>
      <c r="O412" s="330"/>
      <c r="P412" s="330"/>
    </row>
    <row r="413" spans="1:16" ht="15.75">
      <c r="A413" s="398"/>
      <c r="B413" s="399"/>
      <c r="C413" s="329"/>
      <c r="D413" s="400"/>
      <c r="E413" s="326"/>
      <c r="F413" s="399"/>
      <c r="G413" s="399"/>
      <c r="H413" s="401"/>
      <c r="I413" s="398"/>
      <c r="J413" s="398"/>
      <c r="K413" s="398"/>
      <c r="L413" s="398"/>
      <c r="M413" s="398"/>
      <c r="N413" s="398"/>
      <c r="O413" s="398"/>
      <c r="P413" s="398"/>
    </row>
    <row r="414" spans="1:16" s="309" customFormat="1" ht="15.75">
      <c r="A414" s="398"/>
      <c r="B414" s="399"/>
      <c r="C414" s="329"/>
      <c r="D414" s="400"/>
      <c r="E414" s="326"/>
      <c r="F414" s="399"/>
      <c r="G414" s="399"/>
      <c r="H414" s="401"/>
      <c r="I414" s="398"/>
      <c r="J414" s="398"/>
      <c r="K414" s="398"/>
      <c r="L414" s="398"/>
      <c r="M414" s="398"/>
      <c r="N414" s="398"/>
      <c r="O414" s="398"/>
      <c r="P414" s="398"/>
    </row>
    <row r="415" spans="1:16" s="309" customFormat="1" ht="15.75">
      <c r="A415" s="398"/>
      <c r="B415" s="399"/>
      <c r="C415" s="329"/>
      <c r="D415" s="400"/>
      <c r="E415" s="326"/>
      <c r="F415" s="399"/>
      <c r="G415" s="399"/>
      <c r="H415" s="401"/>
      <c r="I415" s="398"/>
      <c r="J415" s="398"/>
      <c r="K415" s="398"/>
      <c r="L415" s="398"/>
      <c r="M415" s="398"/>
      <c r="N415" s="398"/>
      <c r="O415" s="398"/>
      <c r="P415" s="398"/>
    </row>
    <row r="416" spans="1:16" s="308" customFormat="1" ht="15.75">
      <c r="A416" s="398"/>
      <c r="B416" s="392"/>
      <c r="C416" s="329"/>
      <c r="D416" s="400"/>
      <c r="E416" s="326"/>
      <c r="F416" s="392"/>
      <c r="G416" s="392"/>
      <c r="H416" s="328"/>
      <c r="I416" s="468"/>
      <c r="J416" s="468"/>
      <c r="K416" s="468"/>
      <c r="L416" s="468"/>
      <c r="M416" s="468"/>
      <c r="N416" s="468"/>
      <c r="O416" s="468"/>
      <c r="P416" s="468"/>
    </row>
    <row r="417" spans="1:16" ht="15.75">
      <c r="A417" s="323"/>
      <c r="B417" s="348"/>
      <c r="C417" s="325"/>
      <c r="D417" s="391"/>
      <c r="E417" s="331"/>
      <c r="F417" s="348"/>
      <c r="G417" s="348"/>
      <c r="H417" s="434"/>
      <c r="I417" s="323"/>
      <c r="J417" s="323"/>
      <c r="K417" s="323"/>
      <c r="L417" s="323"/>
      <c r="M417" s="323"/>
      <c r="N417" s="323"/>
      <c r="O417" s="323"/>
      <c r="P417" s="323"/>
    </row>
    <row r="418" spans="1:16" ht="15.75">
      <c r="A418" s="323"/>
      <c r="B418" s="348"/>
      <c r="C418" s="325"/>
      <c r="D418" s="391"/>
      <c r="E418" s="331"/>
      <c r="F418" s="348"/>
      <c r="G418" s="348"/>
      <c r="H418" s="434"/>
      <c r="I418" s="323"/>
      <c r="J418" s="323"/>
      <c r="K418" s="323"/>
      <c r="L418" s="323"/>
      <c r="M418" s="323"/>
      <c r="N418" s="323"/>
      <c r="O418" s="323"/>
      <c r="P418" s="323"/>
    </row>
    <row r="419" spans="1:16" ht="15.75">
      <c r="A419" s="323"/>
      <c r="B419" s="348"/>
      <c r="C419" s="325"/>
      <c r="D419" s="391"/>
      <c r="E419" s="331"/>
      <c r="F419" s="348"/>
      <c r="G419" s="348"/>
      <c r="H419" s="434"/>
      <c r="I419" s="323"/>
      <c r="J419" s="323"/>
      <c r="K419" s="323"/>
      <c r="L419" s="323"/>
      <c r="M419" s="323"/>
      <c r="N419" s="323"/>
      <c r="O419" s="323"/>
      <c r="P419" s="323"/>
    </row>
    <row r="420" spans="1:16" ht="15.75">
      <c r="A420" s="323"/>
      <c r="B420" s="348"/>
      <c r="C420" s="325"/>
      <c r="D420" s="391"/>
      <c r="E420" s="331"/>
      <c r="F420" s="348"/>
      <c r="G420" s="348"/>
      <c r="H420" s="434"/>
      <c r="I420" s="323"/>
      <c r="J420" s="323"/>
      <c r="K420" s="323"/>
      <c r="L420" s="323"/>
      <c r="M420" s="323"/>
      <c r="N420" s="323"/>
      <c r="O420" s="323"/>
      <c r="P420" s="323"/>
    </row>
    <row r="421" spans="1:16" ht="15.75">
      <c r="A421" s="323"/>
      <c r="B421" s="348"/>
      <c r="C421" s="325"/>
      <c r="D421" s="391"/>
      <c r="E421" s="331"/>
      <c r="F421" s="348"/>
      <c r="G421" s="348"/>
      <c r="H421" s="434"/>
      <c r="I421" s="323"/>
      <c r="J421" s="323"/>
      <c r="K421" s="323"/>
      <c r="L421" s="323"/>
      <c r="M421" s="323"/>
      <c r="N421" s="323"/>
      <c r="O421" s="323"/>
      <c r="P421" s="323"/>
    </row>
    <row r="422" spans="1:16" ht="15.75">
      <c r="A422" s="323"/>
      <c r="B422" s="348"/>
      <c r="C422" s="325"/>
      <c r="D422" s="391"/>
      <c r="E422" s="331"/>
      <c r="F422" s="348"/>
      <c r="G422" s="348"/>
      <c r="H422" s="434"/>
      <c r="I422" s="323"/>
      <c r="J422" s="323"/>
      <c r="K422" s="323"/>
      <c r="L422" s="323"/>
      <c r="M422" s="323"/>
      <c r="N422" s="323"/>
      <c r="O422" s="323"/>
      <c r="P422" s="323"/>
    </row>
    <row r="423" spans="1:16" ht="15.75">
      <c r="A423" s="323"/>
      <c r="B423" s="348"/>
      <c r="C423" s="325"/>
      <c r="D423" s="391"/>
      <c r="E423" s="331"/>
      <c r="F423" s="348"/>
      <c r="G423" s="348"/>
      <c r="H423" s="434"/>
      <c r="I423" s="323"/>
      <c r="J423" s="323"/>
      <c r="K423" s="323"/>
      <c r="L423" s="323"/>
      <c r="M423" s="323"/>
      <c r="N423" s="323"/>
      <c r="O423" s="323"/>
      <c r="P423" s="323"/>
    </row>
    <row r="424" spans="1:16" ht="15.75">
      <c r="A424" s="323"/>
      <c r="B424" s="348"/>
      <c r="C424" s="325"/>
      <c r="D424" s="391"/>
      <c r="E424" s="331"/>
      <c r="F424" s="348"/>
      <c r="G424" s="348"/>
      <c r="H424" s="434"/>
      <c r="I424" s="323"/>
      <c r="J424" s="323"/>
      <c r="K424" s="323"/>
      <c r="L424" s="323"/>
      <c r="M424" s="323"/>
      <c r="N424" s="323"/>
      <c r="O424" s="323"/>
      <c r="P424" s="323"/>
    </row>
    <row r="425" spans="1:16" ht="15.75">
      <c r="A425" s="323"/>
      <c r="B425" s="348"/>
      <c r="C425" s="325"/>
      <c r="D425" s="391"/>
      <c r="E425" s="331"/>
      <c r="F425" s="348"/>
      <c r="G425" s="348"/>
      <c r="H425" s="434"/>
      <c r="I425" s="323"/>
      <c r="J425" s="323"/>
      <c r="K425" s="323"/>
      <c r="L425" s="323"/>
      <c r="M425" s="323"/>
      <c r="N425" s="323"/>
      <c r="O425" s="323"/>
      <c r="P425" s="323"/>
    </row>
    <row r="426" spans="1:16" ht="15.75">
      <c r="A426" s="323"/>
      <c r="B426" s="348"/>
      <c r="C426" s="325"/>
      <c r="D426" s="391"/>
      <c r="E426" s="331"/>
      <c r="F426" s="348"/>
      <c r="G426" s="348"/>
      <c r="H426" s="434"/>
      <c r="I426" s="323"/>
      <c r="J426" s="323"/>
      <c r="K426" s="323"/>
      <c r="L426" s="323"/>
      <c r="M426" s="323"/>
      <c r="N426" s="323"/>
      <c r="O426" s="323"/>
      <c r="P426" s="323"/>
    </row>
    <row r="427" spans="1:16" ht="15.75">
      <c r="A427" s="323"/>
      <c r="B427" s="348"/>
      <c r="C427" s="325"/>
      <c r="D427" s="391"/>
      <c r="E427" s="331"/>
      <c r="F427" s="348"/>
      <c r="G427" s="348"/>
      <c r="H427" s="434"/>
      <c r="I427" s="323"/>
      <c r="J427" s="323"/>
      <c r="K427" s="323"/>
      <c r="L427" s="323"/>
      <c r="M427" s="323"/>
      <c r="N427" s="323"/>
      <c r="O427" s="323"/>
      <c r="P427" s="323"/>
    </row>
    <row r="428" spans="1:16" ht="15.75">
      <c r="A428" s="323"/>
      <c r="B428" s="348"/>
      <c r="C428" s="325"/>
      <c r="D428" s="391"/>
      <c r="E428" s="331"/>
      <c r="F428" s="348"/>
      <c r="G428" s="348"/>
      <c r="H428" s="434"/>
      <c r="I428" s="323"/>
      <c r="J428" s="323"/>
      <c r="K428" s="323"/>
      <c r="L428" s="323"/>
      <c r="M428" s="323"/>
      <c r="N428" s="323"/>
      <c r="O428" s="323"/>
      <c r="P428" s="323"/>
    </row>
    <row r="429" spans="1:16" ht="15.75">
      <c r="A429" s="323"/>
      <c r="B429" s="348"/>
      <c r="C429" s="325"/>
      <c r="D429" s="391"/>
      <c r="E429" s="331"/>
      <c r="F429" s="348"/>
      <c r="G429" s="348"/>
      <c r="H429" s="434"/>
      <c r="I429" s="323"/>
      <c r="J429" s="323"/>
      <c r="K429" s="323"/>
      <c r="L429" s="323"/>
      <c r="M429" s="323"/>
      <c r="N429" s="323"/>
      <c r="O429" s="323"/>
      <c r="P429" s="323"/>
    </row>
    <row r="430" spans="1:16" ht="15.75">
      <c r="A430" s="323"/>
      <c r="B430" s="348"/>
      <c r="C430" s="325"/>
      <c r="D430" s="391"/>
      <c r="E430" s="331"/>
      <c r="F430" s="348"/>
      <c r="G430" s="348"/>
      <c r="H430" s="434"/>
      <c r="I430" s="323"/>
      <c r="J430" s="323"/>
      <c r="K430" s="323"/>
      <c r="L430" s="323"/>
      <c r="M430" s="323"/>
      <c r="N430" s="323"/>
      <c r="O430" s="323"/>
      <c r="P430" s="323"/>
    </row>
    <row r="431" spans="1:16" ht="15.75">
      <c r="A431" s="323"/>
      <c r="B431" s="348"/>
      <c r="C431" s="325"/>
      <c r="D431" s="391"/>
      <c r="E431" s="331"/>
      <c r="F431" s="348"/>
      <c r="G431" s="348"/>
      <c r="H431" s="434"/>
      <c r="I431" s="323"/>
      <c r="J431" s="323"/>
      <c r="K431" s="323"/>
      <c r="L431" s="323"/>
      <c r="M431" s="323"/>
      <c r="N431" s="323"/>
      <c r="O431" s="323"/>
      <c r="P431" s="323"/>
    </row>
    <row r="432" spans="1:16" ht="15.75">
      <c r="A432" s="323"/>
      <c r="B432" s="348"/>
      <c r="C432" s="325"/>
      <c r="D432" s="391"/>
      <c r="E432" s="331"/>
      <c r="F432" s="348"/>
      <c r="G432" s="348"/>
      <c r="H432" s="434"/>
      <c r="I432" s="323"/>
      <c r="J432" s="323"/>
      <c r="K432" s="323"/>
      <c r="L432" s="323"/>
      <c r="M432" s="323"/>
      <c r="N432" s="323"/>
      <c r="O432" s="323"/>
      <c r="P432" s="323"/>
    </row>
    <row r="433" spans="1:16" ht="15.75">
      <c r="A433" s="323"/>
      <c r="B433" s="348"/>
      <c r="C433" s="325"/>
      <c r="D433" s="391"/>
      <c r="E433" s="331"/>
      <c r="F433" s="348"/>
      <c r="G433" s="348"/>
      <c r="H433" s="434"/>
      <c r="I433" s="323"/>
      <c r="J433" s="323"/>
      <c r="K433" s="323"/>
      <c r="L433" s="323"/>
      <c r="M433" s="323"/>
      <c r="N433" s="323"/>
      <c r="O433" s="323"/>
      <c r="P433" s="323"/>
    </row>
    <row r="434" spans="1:16" ht="15.75">
      <c r="A434" s="323"/>
      <c r="B434" s="348"/>
      <c r="C434" s="325"/>
      <c r="D434" s="391"/>
      <c r="E434" s="331"/>
      <c r="F434" s="348"/>
      <c r="G434" s="348"/>
      <c r="H434" s="434"/>
      <c r="I434" s="323"/>
      <c r="J434" s="323"/>
      <c r="K434" s="323"/>
      <c r="L434" s="323"/>
      <c r="M434" s="323"/>
      <c r="N434" s="323"/>
      <c r="O434" s="323"/>
      <c r="P434" s="323"/>
    </row>
    <row r="435" spans="1:16" ht="15.75">
      <c r="A435" s="323"/>
      <c r="B435" s="348"/>
      <c r="C435" s="325"/>
      <c r="D435" s="391"/>
      <c r="E435" s="331"/>
      <c r="F435" s="348"/>
      <c r="G435" s="348"/>
      <c r="H435" s="434"/>
      <c r="I435" s="323"/>
      <c r="J435" s="323"/>
      <c r="K435" s="323"/>
      <c r="L435" s="323"/>
      <c r="M435" s="323"/>
      <c r="N435" s="323"/>
      <c r="O435" s="323"/>
      <c r="P435" s="323"/>
    </row>
    <row r="436" spans="1:16" ht="15.75">
      <c r="A436" s="323"/>
      <c r="B436" s="348"/>
      <c r="C436" s="325"/>
      <c r="D436" s="391"/>
      <c r="E436" s="331"/>
      <c r="F436" s="348"/>
      <c r="G436" s="348"/>
      <c r="H436" s="434"/>
      <c r="I436" s="323"/>
      <c r="J436" s="323"/>
      <c r="K436" s="323"/>
      <c r="L436" s="323"/>
      <c r="M436" s="323"/>
      <c r="N436" s="323"/>
      <c r="O436" s="323"/>
      <c r="P436" s="323"/>
    </row>
    <row r="437" spans="1:16" ht="15.75">
      <c r="A437" s="323"/>
      <c r="B437" s="348"/>
      <c r="C437" s="325"/>
      <c r="D437" s="391"/>
      <c r="E437" s="331"/>
      <c r="F437" s="348"/>
      <c r="G437" s="348"/>
      <c r="H437" s="434"/>
      <c r="I437" s="323"/>
      <c r="J437" s="323"/>
      <c r="K437" s="323"/>
      <c r="L437" s="323"/>
      <c r="M437" s="323"/>
      <c r="N437" s="323"/>
      <c r="O437" s="323"/>
      <c r="P437" s="323"/>
    </row>
    <row r="438" spans="1:16" ht="15.75">
      <c r="A438" s="323"/>
      <c r="B438" s="348"/>
      <c r="C438" s="325"/>
      <c r="D438" s="391"/>
      <c r="E438" s="331"/>
      <c r="F438" s="348"/>
      <c r="G438" s="348"/>
      <c r="H438" s="434"/>
      <c r="I438" s="323"/>
      <c r="J438" s="323"/>
      <c r="K438" s="323"/>
      <c r="L438" s="323"/>
      <c r="M438" s="323"/>
      <c r="N438" s="323"/>
      <c r="O438" s="323"/>
      <c r="P438" s="323"/>
    </row>
    <row r="439" spans="1:16" ht="15.75">
      <c r="A439" s="323"/>
      <c r="B439" s="348"/>
      <c r="C439" s="325"/>
      <c r="D439" s="391"/>
      <c r="E439" s="331"/>
      <c r="F439" s="348"/>
      <c r="G439" s="348"/>
      <c r="H439" s="434"/>
      <c r="I439" s="323"/>
      <c r="J439" s="323"/>
      <c r="K439" s="323"/>
      <c r="L439" s="323"/>
      <c r="M439" s="323"/>
      <c r="N439" s="323"/>
      <c r="O439" s="323"/>
      <c r="P439" s="323"/>
    </row>
    <row r="440" spans="1:16" ht="15.75">
      <c r="A440" s="323"/>
      <c r="B440" s="348"/>
      <c r="C440" s="325"/>
      <c r="D440" s="391"/>
      <c r="E440" s="331"/>
      <c r="F440" s="348"/>
      <c r="G440" s="348"/>
      <c r="H440" s="434"/>
      <c r="I440" s="323"/>
      <c r="J440" s="323"/>
      <c r="K440" s="323"/>
      <c r="L440" s="323"/>
      <c r="M440" s="323"/>
      <c r="N440" s="323"/>
      <c r="O440" s="323"/>
      <c r="P440" s="323"/>
    </row>
    <row r="441" spans="1:16" ht="15.75">
      <c r="A441" s="323"/>
      <c r="B441" s="348"/>
      <c r="C441" s="325"/>
      <c r="D441" s="391"/>
      <c r="E441" s="331"/>
      <c r="F441" s="348"/>
      <c r="G441" s="348"/>
      <c r="H441" s="434"/>
      <c r="I441" s="323"/>
      <c r="J441" s="323"/>
      <c r="K441" s="323"/>
      <c r="L441" s="323"/>
      <c r="M441" s="323"/>
      <c r="N441" s="323"/>
      <c r="O441" s="323"/>
      <c r="P441" s="323"/>
    </row>
    <row r="442" spans="1:16" ht="15.75">
      <c r="A442" s="323"/>
      <c r="B442" s="348"/>
      <c r="C442" s="325"/>
      <c r="D442" s="391"/>
      <c r="E442" s="331"/>
      <c r="F442" s="348"/>
      <c r="G442" s="348"/>
      <c r="H442" s="434"/>
      <c r="I442" s="323"/>
      <c r="J442" s="323"/>
      <c r="K442" s="323"/>
      <c r="L442" s="323"/>
      <c r="M442" s="323"/>
      <c r="N442" s="323"/>
      <c r="O442" s="323"/>
      <c r="P442" s="323"/>
    </row>
    <row r="443" spans="1:16" ht="15.75">
      <c r="A443" s="323"/>
      <c r="B443" s="348"/>
      <c r="C443" s="325"/>
      <c r="D443" s="391"/>
      <c r="E443" s="331"/>
      <c r="F443" s="348"/>
      <c r="G443" s="348"/>
      <c r="H443" s="434"/>
      <c r="I443" s="323"/>
      <c r="J443" s="323"/>
      <c r="K443" s="323"/>
      <c r="L443" s="323"/>
      <c r="M443" s="323"/>
      <c r="N443" s="323"/>
      <c r="O443" s="323"/>
      <c r="P443" s="323"/>
    </row>
    <row r="444" spans="1:16" ht="15.75">
      <c r="A444" s="323"/>
      <c r="B444" s="348"/>
      <c r="C444" s="325"/>
      <c r="D444" s="391"/>
      <c r="E444" s="331"/>
      <c r="F444" s="348"/>
      <c r="G444" s="348"/>
      <c r="H444" s="434"/>
      <c r="I444" s="323"/>
      <c r="J444" s="323"/>
      <c r="K444" s="323"/>
      <c r="L444" s="323"/>
      <c r="M444" s="323"/>
      <c r="N444" s="323"/>
      <c r="O444" s="323"/>
      <c r="P444" s="323"/>
    </row>
    <row r="445" spans="1:16" ht="15.75">
      <c r="A445" s="323"/>
      <c r="B445" s="348"/>
      <c r="C445" s="325"/>
      <c r="D445" s="391"/>
      <c r="E445" s="331"/>
      <c r="F445" s="348"/>
      <c r="G445" s="348"/>
      <c r="H445" s="434"/>
      <c r="I445" s="323"/>
      <c r="J445" s="323"/>
      <c r="K445" s="323"/>
      <c r="L445" s="323"/>
      <c r="M445" s="323"/>
      <c r="N445" s="323"/>
      <c r="O445" s="323"/>
      <c r="P445" s="323"/>
    </row>
    <row r="446" spans="1:16" ht="15.75">
      <c r="A446" s="323"/>
      <c r="B446" s="348"/>
      <c r="C446" s="325"/>
      <c r="D446" s="391"/>
      <c r="E446" s="331"/>
      <c r="F446" s="348"/>
      <c r="G446" s="348"/>
      <c r="H446" s="434"/>
      <c r="I446" s="323"/>
      <c r="J446" s="323"/>
      <c r="K446" s="323"/>
      <c r="L446" s="323"/>
      <c r="M446" s="323"/>
      <c r="N446" s="323"/>
      <c r="O446" s="323"/>
      <c r="P446" s="323"/>
    </row>
    <row r="447" spans="1:16" ht="15.75">
      <c r="A447" s="323"/>
      <c r="B447" s="348"/>
      <c r="C447" s="325"/>
      <c r="D447" s="391"/>
      <c r="E447" s="331"/>
      <c r="F447" s="348"/>
      <c r="G447" s="348"/>
      <c r="H447" s="434"/>
      <c r="I447" s="323"/>
      <c r="J447" s="323"/>
      <c r="K447" s="323"/>
      <c r="L447" s="323"/>
      <c r="M447" s="323"/>
      <c r="N447" s="323"/>
      <c r="O447" s="323"/>
      <c r="P447" s="323"/>
    </row>
    <row r="448" spans="1:16" ht="15.75">
      <c r="A448" s="323"/>
      <c r="B448" s="348"/>
      <c r="C448" s="325"/>
      <c r="D448" s="391"/>
      <c r="E448" s="331"/>
      <c r="F448" s="348"/>
      <c r="G448" s="348"/>
      <c r="H448" s="434"/>
      <c r="I448" s="323"/>
      <c r="J448" s="323"/>
      <c r="K448" s="323"/>
      <c r="L448" s="323"/>
      <c r="M448" s="323"/>
      <c r="N448" s="323"/>
      <c r="O448" s="323"/>
      <c r="P448" s="323"/>
    </row>
    <row r="449" spans="1:16" ht="15.75">
      <c r="A449" s="323"/>
      <c r="B449" s="348"/>
      <c r="C449" s="325"/>
      <c r="D449" s="391"/>
      <c r="E449" s="331"/>
      <c r="F449" s="348"/>
      <c r="G449" s="348"/>
      <c r="H449" s="434"/>
      <c r="I449" s="323"/>
      <c r="J449" s="323"/>
      <c r="K449" s="323"/>
      <c r="L449" s="323"/>
      <c r="M449" s="323"/>
      <c r="N449" s="323"/>
      <c r="O449" s="323"/>
      <c r="P449" s="323"/>
    </row>
    <row r="450" spans="1:16" ht="15.75">
      <c r="A450" s="323"/>
      <c r="B450" s="348"/>
      <c r="C450" s="325"/>
      <c r="D450" s="391"/>
      <c r="E450" s="331"/>
      <c r="F450" s="348"/>
      <c r="G450" s="348"/>
      <c r="H450" s="434"/>
      <c r="I450" s="323"/>
      <c r="J450" s="323"/>
      <c r="K450" s="323"/>
      <c r="L450" s="323"/>
      <c r="M450" s="323"/>
      <c r="N450" s="323"/>
      <c r="O450" s="323"/>
      <c r="P450" s="323"/>
    </row>
  </sheetData>
  <sheetProtection/>
  <mergeCells count="1">
    <mergeCell ref="A1:G1"/>
  </mergeCells>
  <printOptions horizontalCentered="1"/>
  <pageMargins left="0.24" right="0.24" top="0.2" bottom="0.2" header="0.2" footer="0.2"/>
  <pageSetup fitToHeight="2" horizontalDpi="600" verticalDpi="600" orientation="landscape" paperSize="9" scale="81"/>
  <rowBreaks count="15" manualBreakCount="15">
    <brk id="36" max="16" man="1"/>
    <brk id="60" max="255" man="1"/>
    <brk id="105" max="16" man="1"/>
    <brk id="107" max="255" man="1"/>
    <brk id="140" max="255" man="1"/>
    <brk id="172" max="255" man="1"/>
    <brk id="211" max="255" man="1"/>
    <brk id="253" max="16" man="1"/>
    <brk id="257" max="255" man="1"/>
    <brk id="302" max="16" man="1"/>
    <brk id="312" max="255" man="1"/>
    <brk id="356" max="16" man="1"/>
    <brk id="367" max="255" man="1"/>
    <brk id="412" max="16" man="1"/>
    <brk id="42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53"/>
  <sheetViews>
    <sheetView view="pageBreakPreview" zoomScaleSheetLayoutView="100" workbookViewId="0" topLeftCell="A1">
      <selection activeCell="I14" sqref="I14"/>
    </sheetView>
  </sheetViews>
  <sheetFormatPr defaultColWidth="9.125" defaultRowHeight="12.75"/>
  <cols>
    <col min="1" max="1" width="5.00390625" style="5" customWidth="1"/>
    <col min="2" max="2" width="4.875" style="6" customWidth="1"/>
    <col min="3" max="3" width="25.125" style="7" customWidth="1"/>
    <col min="4" max="4" width="8.375" style="8" customWidth="1"/>
    <col min="5" max="5" width="6.00390625" style="6" customWidth="1"/>
    <col min="6" max="6" width="17.375" style="9" customWidth="1"/>
    <col min="7" max="7" width="10.75390625" style="116" customWidth="1"/>
    <col min="8" max="8" width="23.375" style="10" customWidth="1"/>
    <col min="9" max="9" width="7.125" style="98" customWidth="1"/>
    <col min="10" max="10" width="5.00390625" style="117" customWidth="1"/>
    <col min="11" max="11" width="3.125" style="7" customWidth="1"/>
    <col min="12" max="12" width="5.00390625" style="7" customWidth="1"/>
    <col min="13" max="13" width="7.25390625" style="7" customWidth="1"/>
    <col min="14" max="14" width="5.625" style="7" customWidth="1"/>
    <col min="15" max="16384" width="9.125" style="7" customWidth="1"/>
  </cols>
  <sheetData>
    <row r="1" spans="1:14" ht="15.75" customHeight="1">
      <c r="A1" s="16" t="s">
        <v>485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42"/>
    </row>
    <row r="2" spans="1:14" ht="13.5" customHeight="1">
      <c r="A2" s="15" t="s">
        <v>486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="1" customFormat="1" ht="16.5" customHeight="1"/>
    <row r="4" spans="1:10" s="1" customFormat="1" ht="15.75" customHeight="1">
      <c r="A4" s="18"/>
      <c r="B4" s="13"/>
      <c r="C4" s="13"/>
      <c r="D4" s="118"/>
      <c r="E4" s="13"/>
      <c r="F4" s="19"/>
      <c r="G4" s="116"/>
      <c r="H4" s="10"/>
      <c r="I4" s="143"/>
      <c r="J4" s="12"/>
    </row>
    <row r="5" spans="1:14" s="1" customFormat="1" ht="16.5" customHeight="1">
      <c r="A5" s="16" t="s">
        <v>538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s="1" customFormat="1" ht="21" customHeight="1">
      <c r="A6" s="17" t="s">
        <v>539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s="1" customFormat="1" ht="15.75" customHeight="1">
      <c r="A7" s="18"/>
      <c r="B7" s="13"/>
      <c r="C7" s="19" t="s">
        <v>493</v>
      </c>
      <c r="D7" s="13" t="s">
        <v>494</v>
      </c>
      <c r="E7" s="13"/>
      <c r="F7" s="13"/>
      <c r="G7" s="13"/>
      <c r="H7" s="13"/>
      <c r="I7" s="13"/>
      <c r="J7" s="6" t="s">
        <v>732</v>
      </c>
      <c r="K7" s="6"/>
      <c r="L7" s="6"/>
      <c r="M7" s="6"/>
      <c r="N7" s="6"/>
    </row>
    <row r="8" spans="1:14" s="1" customFormat="1" ht="15.75" customHeight="1">
      <c r="A8" s="16" t="s">
        <v>541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s="1" customFormat="1" ht="15.75" customHeight="1">
      <c r="A9" s="20" t="s">
        <v>727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12.75" customHeight="1">
      <c r="A10" s="39"/>
      <c r="B10" s="22"/>
      <c r="C10" s="119"/>
      <c r="D10" s="120"/>
      <c r="E10" s="39"/>
      <c r="F10" s="39"/>
      <c r="G10" s="121"/>
      <c r="I10" s="39"/>
      <c r="J10" s="144"/>
      <c r="K10" s="39"/>
      <c r="L10" s="39"/>
      <c r="M10" s="39"/>
      <c r="N10" s="39"/>
    </row>
    <row r="11" spans="1:14" s="2" customFormat="1" ht="13.5" customHeight="1">
      <c r="A11" s="21"/>
      <c r="B11" s="22"/>
      <c r="C11" s="23" t="s">
        <v>500</v>
      </c>
      <c r="D11" s="24"/>
      <c r="E11" s="25"/>
      <c r="F11" s="26"/>
      <c r="G11" s="122"/>
      <c r="I11" s="145"/>
      <c r="J11" s="146" t="s">
        <v>529</v>
      </c>
      <c r="K11" s="146"/>
      <c r="L11" s="147" t="s">
        <v>733</v>
      </c>
      <c r="M11" s="147"/>
      <c r="N11" s="147"/>
    </row>
    <row r="12" spans="1:14" s="3" customFormat="1" ht="24.75" customHeight="1">
      <c r="A12" s="123" t="s">
        <v>542</v>
      </c>
      <c r="B12" s="123" t="s">
        <v>506</v>
      </c>
      <c r="C12" s="123" t="s">
        <v>2</v>
      </c>
      <c r="D12" s="124" t="s">
        <v>3</v>
      </c>
      <c r="E12" s="123" t="s">
        <v>4</v>
      </c>
      <c r="F12" s="123" t="s">
        <v>5</v>
      </c>
      <c r="G12" s="123" t="s">
        <v>543</v>
      </c>
      <c r="H12" s="125" t="s">
        <v>6</v>
      </c>
      <c r="I12" s="148" t="s">
        <v>571</v>
      </c>
      <c r="J12" s="149" t="s">
        <v>514</v>
      </c>
      <c r="K12" s="149"/>
      <c r="L12" s="149"/>
      <c r="M12" s="150" t="s">
        <v>515</v>
      </c>
      <c r="N12" s="149" t="s">
        <v>505</v>
      </c>
    </row>
    <row r="13" spans="1:14" s="115" customFormat="1" ht="27.75" customHeight="1">
      <c r="A13" s="126"/>
      <c r="B13" s="126"/>
      <c r="C13" s="127" t="s">
        <v>572</v>
      </c>
      <c r="D13" s="128"/>
      <c r="E13" s="129"/>
      <c r="F13" s="130"/>
      <c r="G13" s="131"/>
      <c r="H13" s="132"/>
      <c r="I13" s="151"/>
      <c r="J13" s="53"/>
      <c r="K13" s="152"/>
      <c r="L13" s="152"/>
      <c r="M13" s="152"/>
      <c r="N13" s="152"/>
    </row>
    <row r="14" spans="1:14" s="115" customFormat="1" ht="15" customHeight="1">
      <c r="A14" s="126">
        <v>1</v>
      </c>
      <c r="B14" s="126"/>
      <c r="C14" s="130" t="e">
        <f>VLOOKUP(B14,'Уч дев'!$A$3:$G$527,2,FALSE)</f>
        <v>#N/A</v>
      </c>
      <c r="D14" s="128" t="e">
        <f>VLOOKUP(B14,'Уч дев'!$A$3:$G$527,3,FALSE)</f>
        <v>#N/A</v>
      </c>
      <c r="E14" s="129" t="e">
        <f>VLOOKUP(B14,'Уч дев'!$A$3:$G$527,4,FALSE)</f>
        <v>#N/A</v>
      </c>
      <c r="F14" s="130" t="e">
        <f>VLOOKUP(B14,'Уч дев'!$A$3:$G$527,5,FALSE)</f>
        <v>#N/A</v>
      </c>
      <c r="G14" s="131" t="e">
        <f>VLOOKUP(B14,'Уч дев'!$A$3:$G$527,6,FALSE)</f>
        <v>#N/A</v>
      </c>
      <c r="H14" s="132" t="e">
        <f>VLOOKUP(B14,'Уч дев'!$A$3:$G$527,6,FALSE)</f>
        <v>#N/A</v>
      </c>
      <c r="I14" s="151" t="e">
        <f>VLOOKUP(B14,'60сб дев'!$B$14:$L$72,8,FALSE)</f>
        <v>#N/A</v>
      </c>
      <c r="J14" s="53"/>
      <c r="K14" s="152"/>
      <c r="L14" s="152"/>
      <c r="M14" s="152"/>
      <c r="N14" s="152"/>
    </row>
    <row r="15" spans="1:14" s="115" customFormat="1" ht="15" customHeight="1">
      <c r="A15" s="126">
        <v>2</v>
      </c>
      <c r="B15" s="126"/>
      <c r="C15" s="130" t="e">
        <f>VLOOKUP(B15,'Уч дев'!$A$3:$G$527,2,FALSE)</f>
        <v>#N/A</v>
      </c>
      <c r="D15" s="128" t="e">
        <f>VLOOKUP(B15,'Уч дев'!$A$3:$G$527,3,FALSE)</f>
        <v>#N/A</v>
      </c>
      <c r="E15" s="129" t="e">
        <f>VLOOKUP(B15,'Уч дев'!$A$3:$G$527,4,FALSE)</f>
        <v>#N/A</v>
      </c>
      <c r="F15" s="130" t="e">
        <f>VLOOKUP(B15,'Уч дев'!$A$3:$G$527,5,FALSE)</f>
        <v>#N/A</v>
      </c>
      <c r="G15" s="131" t="e">
        <f>VLOOKUP(B15,'Уч дев'!$A$3:$G$527,6,FALSE)</f>
        <v>#N/A</v>
      </c>
      <c r="H15" s="132" t="e">
        <f>VLOOKUP(B15,'Уч дев'!$A$3:$G$527,6,FALSE)</f>
        <v>#N/A</v>
      </c>
      <c r="I15" s="151" t="e">
        <f>VLOOKUP(B15,'60сб дев'!$B$14:$L$72,8,FALSE)</f>
        <v>#N/A</v>
      </c>
      <c r="J15" s="53"/>
      <c r="K15" s="126"/>
      <c r="L15" s="152"/>
      <c r="M15" s="152"/>
      <c r="N15" s="152"/>
    </row>
    <row r="16" spans="1:14" s="115" customFormat="1" ht="15" customHeight="1">
      <c r="A16" s="126">
        <v>3</v>
      </c>
      <c r="B16" s="126"/>
      <c r="C16" s="130" t="e">
        <f>VLOOKUP(B16,'Уч дев'!$A$3:$G$527,2,FALSE)</f>
        <v>#N/A</v>
      </c>
      <c r="D16" s="128" t="e">
        <f>VLOOKUP(B16,'Уч дев'!$A$3:$G$527,3,FALSE)</f>
        <v>#N/A</v>
      </c>
      <c r="E16" s="129" t="e">
        <f>VLOOKUP(B16,'Уч дев'!$A$3:$G$527,4,FALSE)</f>
        <v>#N/A</v>
      </c>
      <c r="F16" s="130" t="e">
        <f>VLOOKUP(B16,'Уч дев'!$A$3:$G$527,5,FALSE)</f>
        <v>#N/A</v>
      </c>
      <c r="G16" s="131" t="e">
        <f>VLOOKUP(B16,'Уч дев'!$A$3:$G$527,6,FALSE)</f>
        <v>#N/A</v>
      </c>
      <c r="H16" s="132" t="e">
        <f>VLOOKUP(B16,'Уч дев'!$A$3:$G$527,6,FALSE)</f>
        <v>#N/A</v>
      </c>
      <c r="I16" s="151" t="e">
        <f>VLOOKUP(B16,'60сб дев'!$B$14:$L$72,8,FALSE)</f>
        <v>#N/A</v>
      </c>
      <c r="J16" s="153"/>
      <c r="K16" s="154"/>
      <c r="L16" s="126"/>
      <c r="M16" s="154"/>
      <c r="N16" s="154"/>
    </row>
    <row r="17" spans="1:14" s="115" customFormat="1" ht="15" customHeight="1">
      <c r="A17" s="126">
        <v>4</v>
      </c>
      <c r="B17" s="126"/>
      <c r="C17" s="130" t="e">
        <f>VLOOKUP(B17,'Уч дев'!$A$3:$G$527,2,FALSE)</f>
        <v>#N/A</v>
      </c>
      <c r="D17" s="128" t="e">
        <f>VLOOKUP(B17,'Уч дев'!$A$3:$G$527,3,FALSE)</f>
        <v>#N/A</v>
      </c>
      <c r="E17" s="129" t="e">
        <f>VLOOKUP(B17,'Уч дев'!$A$3:$G$527,4,FALSE)</f>
        <v>#N/A</v>
      </c>
      <c r="F17" s="130" t="e">
        <f>VLOOKUP(B17,'Уч дев'!$A$3:$G$527,5,FALSE)</f>
        <v>#N/A</v>
      </c>
      <c r="G17" s="131" t="e">
        <f>VLOOKUP(B17,'Уч дев'!$A$3:$G$527,6,FALSE)</f>
        <v>#N/A</v>
      </c>
      <c r="H17" s="132" t="e">
        <f>VLOOKUP(B17,'Уч дев'!$A$3:$G$527,6,FALSE)</f>
        <v>#N/A</v>
      </c>
      <c r="I17" s="151" t="e">
        <f>VLOOKUP(B17,'60сб дев'!$B$14:$L$72,8,FALSE)</f>
        <v>#N/A</v>
      </c>
      <c r="J17" s="53"/>
      <c r="K17" s="152"/>
      <c r="L17" s="152"/>
      <c r="M17" s="152"/>
      <c r="N17" s="152"/>
    </row>
    <row r="18" spans="1:14" s="115" customFormat="1" ht="15" customHeight="1">
      <c r="A18" s="126">
        <v>5</v>
      </c>
      <c r="B18" s="126"/>
      <c r="C18" s="130" t="e">
        <f>VLOOKUP(B18,'Уч дев'!$A$3:$G$527,2,FALSE)</f>
        <v>#N/A</v>
      </c>
      <c r="D18" s="128" t="e">
        <f>VLOOKUP(B18,'Уч дев'!$A$3:$G$527,3,FALSE)</f>
        <v>#N/A</v>
      </c>
      <c r="E18" s="129" t="e">
        <f>VLOOKUP(B18,'Уч дев'!$A$3:$G$527,4,FALSE)</f>
        <v>#N/A</v>
      </c>
      <c r="F18" s="130" t="e">
        <f>VLOOKUP(B18,'Уч дев'!$A$3:$G$527,5,FALSE)</f>
        <v>#N/A</v>
      </c>
      <c r="G18" s="131" t="e">
        <f>VLOOKUP(B18,'Уч дев'!$A$3:$G$527,6,FALSE)</f>
        <v>#N/A</v>
      </c>
      <c r="H18" s="132" t="e">
        <f>VLOOKUP(B18,'Уч дев'!$A$3:$G$527,6,FALSE)</f>
        <v>#N/A</v>
      </c>
      <c r="I18" s="151" t="e">
        <f>VLOOKUP(B18,'60сб дев'!$B$14:$L$72,8,FALSE)</f>
        <v>#N/A</v>
      </c>
      <c r="J18" s="153"/>
      <c r="K18" s="154"/>
      <c r="L18" s="126"/>
      <c r="M18" s="154"/>
      <c r="N18" s="154"/>
    </row>
    <row r="19" spans="1:14" s="115" customFormat="1" ht="15" customHeight="1">
      <c r="A19" s="126">
        <v>6</v>
      </c>
      <c r="B19" s="126"/>
      <c r="C19" s="130" t="e">
        <f>VLOOKUP(B19,'Уч дев'!$A$3:$G$527,2,FALSE)</f>
        <v>#N/A</v>
      </c>
      <c r="D19" s="128" t="e">
        <f>VLOOKUP(B19,'Уч дев'!$A$3:$G$527,3,FALSE)</f>
        <v>#N/A</v>
      </c>
      <c r="E19" s="129" t="e">
        <f>VLOOKUP(B19,'Уч дев'!$A$3:$G$527,4,FALSE)</f>
        <v>#N/A</v>
      </c>
      <c r="F19" s="130" t="e">
        <f>VLOOKUP(B19,'Уч дев'!$A$3:$G$527,5,FALSE)</f>
        <v>#N/A</v>
      </c>
      <c r="G19" s="131" t="e">
        <f>VLOOKUP(B19,'Уч дев'!$A$3:$G$527,6,FALSE)</f>
        <v>#N/A</v>
      </c>
      <c r="H19" s="132" t="e">
        <f>VLOOKUP(B19,'Уч дев'!$A$3:$G$527,6,FALSE)</f>
        <v>#N/A</v>
      </c>
      <c r="I19" s="151" t="e">
        <f>VLOOKUP(B19,'60сб дев'!$B$14:$L$72,8,FALSE)</f>
        <v>#N/A</v>
      </c>
      <c r="J19" s="153"/>
      <c r="K19" s="154"/>
      <c r="L19" s="126"/>
      <c r="M19" s="154"/>
      <c r="N19" s="154"/>
    </row>
    <row r="20" spans="1:14" s="115" customFormat="1" ht="15" customHeight="1">
      <c r="A20" s="126">
        <v>7</v>
      </c>
      <c r="B20" s="126"/>
      <c r="C20" s="130" t="e">
        <f>VLOOKUP(B20,'Уч дев'!$A$3:$G$527,2,FALSE)</f>
        <v>#N/A</v>
      </c>
      <c r="D20" s="128" t="e">
        <f>VLOOKUP(B20,'Уч дев'!$A$3:$G$527,3,FALSE)</f>
        <v>#N/A</v>
      </c>
      <c r="E20" s="129" t="e">
        <f>VLOOKUP(B20,'Уч дев'!$A$3:$G$527,4,FALSE)</f>
        <v>#N/A</v>
      </c>
      <c r="F20" s="130" t="e">
        <f>VLOOKUP(B20,'Уч дев'!$A$3:$G$527,5,FALSE)</f>
        <v>#N/A</v>
      </c>
      <c r="G20" s="131" t="e">
        <f>VLOOKUP(B20,'Уч дев'!$A$3:$G$527,6,FALSE)</f>
        <v>#N/A</v>
      </c>
      <c r="H20" s="132" t="e">
        <f>VLOOKUP(B20,'Уч дев'!$A$3:$G$527,6,FALSE)</f>
        <v>#N/A</v>
      </c>
      <c r="I20" s="151" t="e">
        <f>VLOOKUP(B20,'60сб дев'!$B$14:$L$72,8,FALSE)</f>
        <v>#N/A</v>
      </c>
      <c r="J20" s="53"/>
      <c r="K20" s="126"/>
      <c r="L20" s="126"/>
      <c r="M20" s="152"/>
      <c r="N20" s="152"/>
    </row>
    <row r="21" spans="1:14" s="115" customFormat="1" ht="15" customHeight="1">
      <c r="A21" s="126">
        <v>8</v>
      </c>
      <c r="B21" s="126"/>
      <c r="C21" s="130" t="e">
        <f>VLOOKUP(B21,'Уч дев'!$A$3:$G$527,2,FALSE)</f>
        <v>#N/A</v>
      </c>
      <c r="D21" s="128" t="e">
        <f>VLOOKUP(B21,'Уч дев'!$A$3:$G$527,3,FALSE)</f>
        <v>#N/A</v>
      </c>
      <c r="E21" s="129" t="e">
        <f>VLOOKUP(B21,'Уч дев'!$A$3:$G$527,4,FALSE)</f>
        <v>#N/A</v>
      </c>
      <c r="F21" s="130" t="e">
        <f>VLOOKUP(B21,'Уч дев'!$A$3:$G$527,5,FALSE)</f>
        <v>#N/A</v>
      </c>
      <c r="G21" s="131" t="e">
        <f>VLOOKUP(B21,'Уч дев'!$A$3:$G$527,6,FALSE)</f>
        <v>#N/A</v>
      </c>
      <c r="H21" s="132" t="e">
        <f>VLOOKUP(B21,'Уч дев'!$A$3:$G$527,6,FALSE)</f>
        <v>#N/A</v>
      </c>
      <c r="I21" s="151" t="e">
        <f>VLOOKUP(B21,'60сб дев'!$B$14:$L$72,8,FALSE)</f>
        <v>#N/A</v>
      </c>
      <c r="J21" s="53"/>
      <c r="K21" s="126"/>
      <c r="L21" s="126"/>
      <c r="M21" s="152"/>
      <c r="N21" s="152"/>
    </row>
    <row r="22" spans="1:14" s="115" customFormat="1" ht="28.5">
      <c r="A22" s="126"/>
      <c r="B22" s="126"/>
      <c r="C22" s="127" t="s">
        <v>734</v>
      </c>
      <c r="D22" s="128"/>
      <c r="E22" s="129"/>
      <c r="F22" s="130"/>
      <c r="G22" s="131"/>
      <c r="H22" s="132"/>
      <c r="I22" s="151"/>
      <c r="J22" s="53"/>
      <c r="K22" s="152"/>
      <c r="L22" s="152"/>
      <c r="M22" s="152"/>
      <c r="N22" s="152"/>
    </row>
    <row r="23" spans="1:14" s="115" customFormat="1" ht="15" customHeight="1">
      <c r="A23" s="126">
        <v>1</v>
      </c>
      <c r="B23" s="126"/>
      <c r="C23" s="130" t="e">
        <f>VLOOKUP(B23,'Уч дев'!$A$3:$G$527,2,FALSE)</f>
        <v>#N/A</v>
      </c>
      <c r="D23" s="128" t="e">
        <f>VLOOKUP(B23,'Уч дев'!$A$3:$G$527,3,FALSE)</f>
        <v>#N/A</v>
      </c>
      <c r="E23" s="129" t="e">
        <f>VLOOKUP(B23,'Уч дев'!$A$3:$G$527,4,FALSE)</f>
        <v>#N/A</v>
      </c>
      <c r="F23" s="130" t="e">
        <f>VLOOKUP(B23,'Уч дев'!$A$3:$G$527,5,FALSE)</f>
        <v>#N/A</v>
      </c>
      <c r="G23" s="131" t="e">
        <f>VLOOKUP(B23,'Уч дев'!$A$3:$G$527,6,FALSE)</f>
        <v>#N/A</v>
      </c>
      <c r="H23" s="132" t="e">
        <f>VLOOKUP(B23,'Уч дев'!$A$3:$G$527,6,FALSE)</f>
        <v>#N/A</v>
      </c>
      <c r="I23" s="151" t="e">
        <f>VLOOKUP(B23,'60сб дев'!$B$14:$L$72,8,FALSE)</f>
        <v>#N/A</v>
      </c>
      <c r="J23" s="53"/>
      <c r="K23" s="126"/>
      <c r="L23" s="126"/>
      <c r="M23" s="152"/>
      <c r="N23" s="152"/>
    </row>
    <row r="24" spans="1:14" s="72" customFormat="1" ht="15" customHeight="1">
      <c r="A24" s="126">
        <v>2</v>
      </c>
      <c r="B24" s="126"/>
      <c r="C24" s="130" t="e">
        <f>VLOOKUP(B24,'Уч дев'!$A$3:$G$527,2,FALSE)</f>
        <v>#N/A</v>
      </c>
      <c r="D24" s="128" t="e">
        <f>VLOOKUP(B24,'Уч дев'!$A$3:$G$527,3,FALSE)</f>
        <v>#N/A</v>
      </c>
      <c r="E24" s="129" t="e">
        <f>VLOOKUP(B24,'Уч дев'!$A$3:$G$527,4,FALSE)</f>
        <v>#N/A</v>
      </c>
      <c r="F24" s="130" t="e">
        <f>VLOOKUP(B24,'Уч дев'!$A$3:$G$527,5,FALSE)</f>
        <v>#N/A</v>
      </c>
      <c r="G24" s="131" t="e">
        <f>VLOOKUP(B24,'Уч дев'!$A$3:$G$527,6,FALSE)</f>
        <v>#N/A</v>
      </c>
      <c r="H24" s="132" t="e">
        <f>VLOOKUP(B24,'Уч дев'!$A$3:$G$527,6,FALSE)</f>
        <v>#N/A</v>
      </c>
      <c r="I24" s="151" t="e">
        <f>VLOOKUP(B24,'60сб дев'!$B$14:$L$72,8,FALSE)</f>
        <v>#N/A</v>
      </c>
      <c r="J24" s="153"/>
      <c r="K24" s="154"/>
      <c r="L24" s="126"/>
      <c r="M24" s="154"/>
      <c r="N24" s="154"/>
    </row>
    <row r="25" spans="1:14" s="72" customFormat="1" ht="15" customHeight="1">
      <c r="A25" s="126">
        <v>3</v>
      </c>
      <c r="B25" s="126"/>
      <c r="C25" s="130" t="e">
        <f>VLOOKUP(B25,'Уч дев'!$A$3:$G$527,2,FALSE)</f>
        <v>#N/A</v>
      </c>
      <c r="D25" s="128" t="e">
        <f>VLOOKUP(B25,'Уч дев'!$A$3:$G$527,3,FALSE)</f>
        <v>#N/A</v>
      </c>
      <c r="E25" s="129" t="e">
        <f>VLOOKUP(B25,'Уч дев'!$A$3:$G$527,4,FALSE)</f>
        <v>#N/A</v>
      </c>
      <c r="F25" s="130" t="e">
        <f>VLOOKUP(B25,'Уч дев'!$A$3:$G$527,5,FALSE)</f>
        <v>#N/A</v>
      </c>
      <c r="G25" s="131" t="e">
        <f>VLOOKUP(B25,'Уч дев'!$A$3:$G$527,6,FALSE)</f>
        <v>#N/A</v>
      </c>
      <c r="H25" s="132" t="e">
        <f>VLOOKUP(B25,'Уч дев'!$A$3:$G$527,6,FALSE)</f>
        <v>#N/A</v>
      </c>
      <c r="I25" s="151" t="e">
        <f>VLOOKUP(B25,'60сб дев'!$B$14:$L$72,8,FALSE)</f>
        <v>#N/A</v>
      </c>
      <c r="J25" s="53"/>
      <c r="K25" s="126"/>
      <c r="L25" s="152"/>
      <c r="M25" s="152"/>
      <c r="N25" s="152"/>
    </row>
    <row r="26" spans="1:14" s="72" customFormat="1" ht="15" customHeight="1">
      <c r="A26" s="126">
        <v>4</v>
      </c>
      <c r="B26" s="126"/>
      <c r="C26" s="130" t="e">
        <f>VLOOKUP(B26,'Уч дев'!$A$3:$G$527,2,FALSE)</f>
        <v>#N/A</v>
      </c>
      <c r="D26" s="128" t="e">
        <f>VLOOKUP(B26,'Уч дев'!$A$3:$G$527,3,FALSE)</f>
        <v>#N/A</v>
      </c>
      <c r="E26" s="129"/>
      <c r="F26" s="130" t="e">
        <f>VLOOKUP(B26,'Уч дев'!$A$3:$G$527,5,FALSE)</f>
        <v>#N/A</v>
      </c>
      <c r="G26" s="131" t="e">
        <f>VLOOKUP(B26,'Уч дев'!$A$3:$G$527,6,FALSE)</f>
        <v>#N/A</v>
      </c>
      <c r="H26" s="132" t="e">
        <f>VLOOKUP(B26,'Уч дев'!$A$3:$G$527,6,FALSE)</f>
        <v>#N/A</v>
      </c>
      <c r="I26" s="151" t="e">
        <f>VLOOKUP(B26,'60сб дев'!$B$14:$L$72,8,FALSE)</f>
        <v>#N/A</v>
      </c>
      <c r="J26" s="53"/>
      <c r="K26" s="152"/>
      <c r="L26" s="152"/>
      <c r="M26" s="152"/>
      <c r="N26" s="152"/>
    </row>
    <row r="27" spans="1:14" s="72" customFormat="1" ht="15" customHeight="1">
      <c r="A27" s="126">
        <v>5</v>
      </c>
      <c r="B27" s="126"/>
      <c r="C27" s="130" t="e">
        <f>VLOOKUP(B27,'Уч дев'!$A$3:$G$527,2,FALSE)</f>
        <v>#N/A</v>
      </c>
      <c r="D27" s="128" t="e">
        <f>VLOOKUP(B27,'Уч дев'!$A$3:$G$527,3,FALSE)</f>
        <v>#N/A</v>
      </c>
      <c r="E27" s="129" t="e">
        <f>VLOOKUP(B27,'Уч дев'!$A$3:$G$527,4,FALSE)</f>
        <v>#N/A</v>
      </c>
      <c r="F27" s="130" t="e">
        <f>VLOOKUP(B27,'Уч дев'!$A$3:$G$527,5,FALSE)</f>
        <v>#N/A</v>
      </c>
      <c r="G27" s="131" t="e">
        <f>VLOOKUP(B27,'Уч дев'!$A$3:$G$527,6,FALSE)</f>
        <v>#N/A</v>
      </c>
      <c r="H27" s="132" t="e">
        <f>VLOOKUP(B27,'Уч дев'!$A$3:$G$527,6,FALSE)</f>
        <v>#N/A</v>
      </c>
      <c r="I27" s="151" t="e">
        <f>VLOOKUP(B27,'60сб дев'!$B$14:$L$72,8,FALSE)</f>
        <v>#N/A</v>
      </c>
      <c r="J27" s="153"/>
      <c r="K27" s="126"/>
      <c r="L27" s="126"/>
      <c r="M27" s="154"/>
      <c r="N27" s="154"/>
    </row>
    <row r="28" spans="1:14" s="72" customFormat="1" ht="15" customHeight="1">
      <c r="A28" s="126">
        <v>6</v>
      </c>
      <c r="B28" s="126"/>
      <c r="C28" s="130" t="e">
        <f>VLOOKUP(B28,'Уч дев'!$A$3:$G$527,2,FALSE)</f>
        <v>#N/A</v>
      </c>
      <c r="D28" s="128" t="e">
        <f>VLOOKUP(B28,'Уч дев'!$A$3:$G$527,3,FALSE)</f>
        <v>#N/A</v>
      </c>
      <c r="E28" s="129" t="e">
        <f>VLOOKUP(B28,'Уч дев'!$A$3:$G$527,4,FALSE)</f>
        <v>#N/A</v>
      </c>
      <c r="F28" s="130" t="e">
        <f>VLOOKUP(B28,'Уч дев'!$A$3:$G$527,5,FALSE)</f>
        <v>#N/A</v>
      </c>
      <c r="G28" s="131" t="e">
        <f>VLOOKUP(B28,'Уч дев'!$A$3:$G$527,6,FALSE)</f>
        <v>#N/A</v>
      </c>
      <c r="H28" s="132" t="e">
        <f>VLOOKUP(B28,'Уч дев'!$A$3:$G$527,6,FALSE)</f>
        <v>#N/A</v>
      </c>
      <c r="I28" s="151" t="e">
        <f>VLOOKUP(B28,'60сб дев'!$B$14:$L$72,8,FALSE)</f>
        <v>#N/A</v>
      </c>
      <c r="J28" s="53"/>
      <c r="K28" s="126"/>
      <c r="L28" s="152"/>
      <c r="M28" s="152"/>
      <c r="N28" s="152"/>
    </row>
    <row r="29" spans="1:14" s="72" customFormat="1" ht="15" customHeight="1">
      <c r="A29" s="126">
        <v>7</v>
      </c>
      <c r="B29" s="126"/>
      <c r="C29" s="130" t="e">
        <f>VLOOKUP(B29,'Уч дев'!$A$3:$G$527,2,FALSE)</f>
        <v>#N/A</v>
      </c>
      <c r="D29" s="128" t="e">
        <f>VLOOKUP(B29,'Уч дев'!$A$3:$G$527,3,FALSE)</f>
        <v>#N/A</v>
      </c>
      <c r="E29" s="129" t="e">
        <f>VLOOKUP(B29,'Уч дев'!$A$3:$G$527,4,FALSE)</f>
        <v>#N/A</v>
      </c>
      <c r="F29" s="130" t="e">
        <f>VLOOKUP(B29,'Уч дев'!$A$3:$G$527,5,FALSE)</f>
        <v>#N/A</v>
      </c>
      <c r="G29" s="131" t="e">
        <f>VLOOKUP(B29,'Уч дев'!$A$3:$G$527,6,FALSE)</f>
        <v>#N/A</v>
      </c>
      <c r="H29" s="132" t="e">
        <f>VLOOKUP(B29,'Уч дев'!$A$3:$G$527,6,FALSE)</f>
        <v>#N/A</v>
      </c>
      <c r="I29" s="151" t="e">
        <f>VLOOKUP(B29,'60сб дев'!$B$14:$L$72,8,FALSE)</f>
        <v>#N/A</v>
      </c>
      <c r="J29" s="153"/>
      <c r="K29" s="154"/>
      <c r="L29" s="126"/>
      <c r="M29" s="154"/>
      <c r="N29" s="154"/>
    </row>
    <row r="30" spans="1:14" s="72" customFormat="1" ht="15" customHeight="1">
      <c r="A30" s="126">
        <v>8</v>
      </c>
      <c r="B30" s="126"/>
      <c r="C30" s="130" t="e">
        <f>VLOOKUP(B30,'Уч дев'!$A$3:$G$527,2,FALSE)</f>
        <v>#N/A</v>
      </c>
      <c r="D30" s="128" t="e">
        <f>VLOOKUP(B30,'Уч дев'!$A$3:$G$527,3,FALSE)</f>
        <v>#N/A</v>
      </c>
      <c r="E30" s="129"/>
      <c r="F30" s="130" t="e">
        <f>VLOOKUP(B30,'Уч дев'!$A$3:$G$527,5,FALSE)</f>
        <v>#N/A</v>
      </c>
      <c r="G30" s="131" t="e">
        <f>VLOOKUP(B30,'Уч дев'!$A$3:$G$527,6,FALSE)</f>
        <v>#N/A</v>
      </c>
      <c r="H30" s="132" t="e">
        <f>VLOOKUP(B30,'Уч дев'!$A$3:$G$527,6,FALSE)</f>
        <v>#N/A</v>
      </c>
      <c r="I30" s="151" t="e">
        <f>VLOOKUP(B30,'60сб дев'!$B$14:$L$72,8,FALSE)</f>
        <v>#N/A</v>
      </c>
      <c r="J30" s="153"/>
      <c r="K30" s="154"/>
      <c r="L30" s="154"/>
      <c r="M30" s="154"/>
      <c r="N30" s="154"/>
    </row>
    <row r="31" spans="1:14" s="115" customFormat="1" ht="28.5">
      <c r="A31" s="126"/>
      <c r="B31" s="126"/>
      <c r="C31" s="127" t="s">
        <v>573</v>
      </c>
      <c r="D31" s="128"/>
      <c r="E31" s="129"/>
      <c r="F31" s="130"/>
      <c r="G31" s="131"/>
      <c r="H31" s="132"/>
      <c r="I31" s="151"/>
      <c r="J31" s="153"/>
      <c r="K31" s="126"/>
      <c r="L31" s="126"/>
      <c r="M31" s="154"/>
      <c r="N31" s="154"/>
    </row>
    <row r="32" spans="1:14" s="115" customFormat="1" ht="15" customHeight="1">
      <c r="A32" s="126">
        <v>1</v>
      </c>
      <c r="B32" s="126"/>
      <c r="C32" s="130" t="e">
        <f>VLOOKUP(B32,'Уч дев'!$A$3:$G$527,2,FALSE)</f>
        <v>#N/A</v>
      </c>
      <c r="D32" s="128" t="e">
        <f>VLOOKUP(B32,'Уч дев'!$A$3:$G$527,3,FALSE)</f>
        <v>#N/A</v>
      </c>
      <c r="E32" s="129"/>
      <c r="F32" s="130" t="e">
        <f>VLOOKUP(B32,'Уч дев'!$A$3:$G$527,5,FALSE)</f>
        <v>#N/A</v>
      </c>
      <c r="G32" s="131" t="e">
        <f>VLOOKUP(B32,'Уч дев'!$A$3:$G$527,6,FALSE)</f>
        <v>#N/A</v>
      </c>
      <c r="H32" s="132" t="e">
        <f>VLOOKUP(B32,'Уч дев'!$A$3:$G$527,6,FALSE)</f>
        <v>#N/A</v>
      </c>
      <c r="I32" s="151" t="e">
        <f>VLOOKUP(B32,'60сб дев'!$B$14:$L$72,8,FALSE)</f>
        <v>#N/A</v>
      </c>
      <c r="J32" s="153"/>
      <c r="K32" s="154"/>
      <c r="L32" s="126"/>
      <c r="M32" s="154"/>
      <c r="N32" s="154"/>
    </row>
    <row r="33" spans="1:14" s="115" customFormat="1" ht="15" customHeight="1">
      <c r="A33" s="126">
        <v>2</v>
      </c>
      <c r="B33" s="126"/>
      <c r="C33" s="130" t="e">
        <f>VLOOKUP(B33,'Уч дев'!$A$3:$G$527,2,FALSE)</f>
        <v>#N/A</v>
      </c>
      <c r="D33" s="128" t="e">
        <f>VLOOKUP(B33,'Уч дев'!$A$3:$G$527,3,FALSE)</f>
        <v>#N/A</v>
      </c>
      <c r="E33" s="129" t="e">
        <f>VLOOKUP(B33,'Уч дев'!$A$3:$G$527,4,FALSE)</f>
        <v>#N/A</v>
      </c>
      <c r="F33" s="130" t="e">
        <f>VLOOKUP(B33,'Уч дев'!$A$3:$G$527,5,FALSE)</f>
        <v>#N/A</v>
      </c>
      <c r="G33" s="131" t="e">
        <f>VLOOKUP(B33,'Уч дев'!$A$3:$G$527,6,FALSE)</f>
        <v>#N/A</v>
      </c>
      <c r="H33" s="132" t="e">
        <f>VLOOKUP(B33,'Уч дев'!$A$3:$G$527,6,FALSE)</f>
        <v>#N/A</v>
      </c>
      <c r="I33" s="151" t="e">
        <f>VLOOKUP(B33,'60сб дев'!$B$14:$L$72,8,FALSE)</f>
        <v>#N/A</v>
      </c>
      <c r="J33" s="53"/>
      <c r="K33" s="126"/>
      <c r="L33" s="152"/>
      <c r="M33" s="152"/>
      <c r="N33" s="152"/>
    </row>
    <row r="34" spans="1:14" s="115" customFormat="1" ht="15" customHeight="1">
      <c r="A34" s="126">
        <v>3</v>
      </c>
      <c r="B34" s="126"/>
      <c r="C34" s="130" t="e">
        <f>VLOOKUP(B34,'Уч дев'!$A$3:$G$527,2,FALSE)</f>
        <v>#N/A</v>
      </c>
      <c r="D34" s="128" t="e">
        <f>VLOOKUP(B34,'Уч дев'!$A$3:$G$527,3,FALSE)</f>
        <v>#N/A</v>
      </c>
      <c r="E34" s="129" t="e">
        <f>VLOOKUP(B34,'Уч дев'!$A$3:$G$527,4,FALSE)</f>
        <v>#N/A</v>
      </c>
      <c r="F34" s="130" t="e">
        <f>VLOOKUP(B34,'Уч дев'!$A$3:$G$527,5,FALSE)</f>
        <v>#N/A</v>
      </c>
      <c r="G34" s="131" t="e">
        <f>VLOOKUP(B34,'Уч дев'!$A$3:$G$527,6,FALSE)</f>
        <v>#N/A</v>
      </c>
      <c r="H34" s="132" t="e">
        <f>VLOOKUP(B34,'Уч дев'!$A$3:$G$527,6,FALSE)</f>
        <v>#N/A</v>
      </c>
      <c r="I34" s="151" t="e">
        <f>VLOOKUP(B34,'60сб дев'!$B$14:$L$72,8,FALSE)</f>
        <v>#N/A</v>
      </c>
      <c r="J34" s="53"/>
      <c r="K34" s="152"/>
      <c r="L34" s="152"/>
      <c r="M34" s="152"/>
      <c r="N34" s="152"/>
    </row>
    <row r="35" spans="1:14" s="115" customFormat="1" ht="15" customHeight="1">
      <c r="A35" s="126">
        <v>4</v>
      </c>
      <c r="B35" s="126"/>
      <c r="C35" s="130" t="e">
        <f>VLOOKUP(B35,'Уч дев'!$A$3:$G$527,2,FALSE)</f>
        <v>#N/A</v>
      </c>
      <c r="D35" s="128" t="e">
        <f>VLOOKUP(B35,'Уч дев'!$A$3:$G$527,3,FALSE)</f>
        <v>#N/A</v>
      </c>
      <c r="E35" s="129"/>
      <c r="F35" s="130" t="e">
        <f>VLOOKUP(B35,'Уч дев'!$A$3:$G$527,5,FALSE)</f>
        <v>#N/A</v>
      </c>
      <c r="G35" s="131" t="e">
        <f>VLOOKUP(B35,'Уч дев'!$A$3:$G$527,6,FALSE)</f>
        <v>#N/A</v>
      </c>
      <c r="H35" s="132" t="e">
        <f>VLOOKUP(B35,'Уч дев'!$A$3:$G$527,6,FALSE)</f>
        <v>#N/A</v>
      </c>
      <c r="I35" s="151" t="e">
        <f>VLOOKUP(B35,'60сб дев'!$B$14:$L$72,8,FALSE)</f>
        <v>#N/A</v>
      </c>
      <c r="J35" s="53"/>
      <c r="K35" s="152"/>
      <c r="L35" s="152"/>
      <c r="M35" s="152"/>
      <c r="N35" s="152"/>
    </row>
    <row r="36" spans="1:14" s="115" customFormat="1" ht="15" customHeight="1">
      <c r="A36" s="126">
        <v>5</v>
      </c>
      <c r="B36" s="126"/>
      <c r="C36" s="130" t="e">
        <f>VLOOKUP(B36,'Уч дев'!$A$3:$G$527,2,FALSE)</f>
        <v>#N/A</v>
      </c>
      <c r="D36" s="128" t="e">
        <f>VLOOKUP(B36,'Уч дев'!$A$3:$G$527,3,FALSE)</f>
        <v>#N/A</v>
      </c>
      <c r="E36" s="129" t="e">
        <f>VLOOKUP(B36,'Уч дев'!$A$3:$G$527,4,FALSE)</f>
        <v>#N/A</v>
      </c>
      <c r="F36" s="130" t="e">
        <f>VLOOKUP(B36,'Уч дев'!$A$3:$G$527,5,FALSE)</f>
        <v>#N/A</v>
      </c>
      <c r="G36" s="131" t="e">
        <f>VLOOKUP(B36,'Уч дев'!$A$3:$G$527,6,FALSE)</f>
        <v>#N/A</v>
      </c>
      <c r="H36" s="132" t="e">
        <f>VLOOKUP(B36,'Уч дев'!$A$3:$G$527,6,FALSE)</f>
        <v>#N/A</v>
      </c>
      <c r="I36" s="151" t="e">
        <f>VLOOKUP(B36,'60сб дев'!$B$14:$L$72,8,FALSE)</f>
        <v>#N/A</v>
      </c>
      <c r="J36" s="53"/>
      <c r="K36" s="126"/>
      <c r="L36" s="152"/>
      <c r="M36" s="152"/>
      <c r="N36" s="152"/>
    </row>
    <row r="37" spans="1:14" s="115" customFormat="1" ht="15" customHeight="1">
      <c r="A37" s="126">
        <v>6</v>
      </c>
      <c r="B37" s="126"/>
      <c r="C37" s="130" t="e">
        <f>VLOOKUP(B37,'Уч дев'!$A$3:$G$527,2,FALSE)</f>
        <v>#N/A</v>
      </c>
      <c r="D37" s="128" t="e">
        <f>VLOOKUP(B37,'Уч дев'!$A$3:$G$527,3,FALSE)</f>
        <v>#N/A</v>
      </c>
      <c r="E37" s="129" t="e">
        <f>VLOOKUP(B37,'Уч дев'!$A$3:$G$527,4,FALSE)</f>
        <v>#N/A</v>
      </c>
      <c r="F37" s="130" t="e">
        <f>VLOOKUP(B37,'Уч дев'!$A$3:$G$527,5,FALSE)</f>
        <v>#N/A</v>
      </c>
      <c r="G37" s="131" t="e">
        <f>VLOOKUP(B37,'Уч дев'!$A$3:$G$527,6,FALSE)</f>
        <v>#N/A</v>
      </c>
      <c r="H37" s="132" t="e">
        <f>VLOOKUP(B37,'Уч дев'!$A$3:$G$527,6,FALSE)</f>
        <v>#N/A</v>
      </c>
      <c r="I37" s="151" t="e">
        <f>VLOOKUP(B37,'60сб дев'!$B$14:$L$72,8,FALSE)</f>
        <v>#N/A</v>
      </c>
      <c r="J37" s="53"/>
      <c r="K37" s="152"/>
      <c r="L37" s="152"/>
      <c r="M37" s="152"/>
      <c r="N37" s="152"/>
    </row>
    <row r="38" spans="1:14" s="115" customFormat="1" ht="15" customHeight="1">
      <c r="A38" s="126">
        <v>7</v>
      </c>
      <c r="B38" s="126"/>
      <c r="C38" s="130" t="e">
        <f>VLOOKUP(B38,'Уч дев'!$A$3:$G$527,2,FALSE)</f>
        <v>#N/A</v>
      </c>
      <c r="D38" s="128" t="e">
        <f>VLOOKUP(B38,'Уч дев'!$A$3:$G$527,3,FALSE)</f>
        <v>#N/A</v>
      </c>
      <c r="E38" s="129" t="e">
        <f>VLOOKUP(B38,'Уч дев'!$A$3:$G$527,4,FALSE)</f>
        <v>#N/A</v>
      </c>
      <c r="F38" s="130" t="e">
        <f>VLOOKUP(B38,'Уч дев'!$A$3:$G$527,5,FALSE)</f>
        <v>#N/A</v>
      </c>
      <c r="G38" s="131" t="e">
        <f>VLOOKUP(B38,'Уч дев'!$A$3:$G$527,6,FALSE)</f>
        <v>#N/A</v>
      </c>
      <c r="H38" s="132" t="e">
        <f>VLOOKUP(B38,'Уч дев'!$A$3:$G$527,6,FALSE)</f>
        <v>#N/A</v>
      </c>
      <c r="I38" s="151" t="e">
        <f>VLOOKUP(B38,'60сб дев'!$B$14:$L$72,8,FALSE)</f>
        <v>#N/A</v>
      </c>
      <c r="J38" s="53"/>
      <c r="K38" s="126"/>
      <c r="L38" s="152"/>
      <c r="M38" s="152"/>
      <c r="N38" s="152"/>
    </row>
    <row r="39" spans="1:14" s="115" customFormat="1" ht="15" customHeight="1">
      <c r="A39" s="126">
        <v>8</v>
      </c>
      <c r="B39" s="126"/>
      <c r="C39" s="130" t="e">
        <f>VLOOKUP(B39,'Уч дев'!$A$3:$G$527,2,FALSE)</f>
        <v>#N/A</v>
      </c>
      <c r="D39" s="128" t="e">
        <f>VLOOKUP(B39,'Уч дев'!$A$3:$G$527,3,FALSE)</f>
        <v>#N/A</v>
      </c>
      <c r="E39" s="129"/>
      <c r="F39" s="130" t="e">
        <f>VLOOKUP(B39,'Уч дев'!$A$3:$G$527,5,FALSE)</f>
        <v>#N/A</v>
      </c>
      <c r="G39" s="131" t="e">
        <f>VLOOKUP(B39,'Уч дев'!$A$3:$G$527,6,FALSE)</f>
        <v>#N/A</v>
      </c>
      <c r="H39" s="132" t="e">
        <f>VLOOKUP(B39,'Уч дев'!$A$3:$G$527,6,FALSE)</f>
        <v>#N/A</v>
      </c>
      <c r="I39" s="151" t="e">
        <f>VLOOKUP(B39,'60сб дев'!$B$14:$L$72,8,FALSE)</f>
        <v>#N/A</v>
      </c>
      <c r="J39" s="155"/>
      <c r="K39" s="126"/>
      <c r="L39" s="126"/>
      <c r="M39" s="156"/>
      <c r="N39" s="157"/>
    </row>
    <row r="40" spans="1:14" s="115" customFormat="1" ht="25.5" customHeight="1">
      <c r="A40" s="126"/>
      <c r="B40" s="126"/>
      <c r="C40" s="127" t="s">
        <v>548</v>
      </c>
      <c r="D40" s="128"/>
      <c r="E40" s="129"/>
      <c r="F40" s="130"/>
      <c r="G40" s="131"/>
      <c r="H40" s="132"/>
      <c r="I40" s="151"/>
      <c r="J40" s="53"/>
      <c r="K40" s="126"/>
      <c r="L40" s="152"/>
      <c r="M40" s="152"/>
      <c r="N40" s="152"/>
    </row>
    <row r="41" spans="1:14" s="115" customFormat="1" ht="15" customHeight="1">
      <c r="A41" s="126">
        <v>1</v>
      </c>
      <c r="B41" s="126"/>
      <c r="C41" s="130" t="e">
        <f>VLOOKUP(B41,'Уч дев'!$A$3:$G$527,2,FALSE)</f>
        <v>#N/A</v>
      </c>
      <c r="D41" s="128" t="e">
        <f>VLOOKUP(B41,'Уч дев'!$A$3:$G$527,3,FALSE)</f>
        <v>#N/A</v>
      </c>
      <c r="E41" s="129" t="e">
        <f>VLOOKUP(B41,'Уч дев'!$A$3:$G$527,4,FALSE)</f>
        <v>#N/A</v>
      </c>
      <c r="F41" s="130" t="e">
        <f>VLOOKUP(B41,'Уч дев'!$A$3:$G$527,5,FALSE)</f>
        <v>#N/A</v>
      </c>
      <c r="G41" s="131" t="e">
        <f>VLOOKUP(B41,'Уч дев'!$A$3:$G$527,6,FALSE)</f>
        <v>#N/A</v>
      </c>
      <c r="H41" s="132" t="e">
        <f>VLOOKUP(B41,'Уч дев'!$A$3:$G$527,6,FALSE)</f>
        <v>#N/A</v>
      </c>
      <c r="I41" s="151" t="e">
        <f>VLOOKUP(B41,'60сб дев'!$B$14:$L$72,8,FALSE)</f>
        <v>#N/A</v>
      </c>
      <c r="J41" s="53"/>
      <c r="K41" s="152"/>
      <c r="L41" s="152"/>
      <c r="M41" s="152"/>
      <c r="N41" s="152"/>
    </row>
    <row r="42" spans="1:14" s="72" customFormat="1" ht="15" customHeight="1">
      <c r="A42" s="126">
        <v>2</v>
      </c>
      <c r="B42" s="126"/>
      <c r="C42" s="130" t="e">
        <f>VLOOKUP(B42,'Уч дев'!$A$3:$G$527,2,FALSE)</f>
        <v>#N/A</v>
      </c>
      <c r="D42" s="128" t="e">
        <f>VLOOKUP(B42,'Уч дев'!$A$3:$G$527,3,FALSE)</f>
        <v>#N/A</v>
      </c>
      <c r="E42" s="129" t="e">
        <f>VLOOKUP(B42,'Уч дев'!$A$3:$G$527,4,FALSE)</f>
        <v>#N/A</v>
      </c>
      <c r="F42" s="130" t="e">
        <f>VLOOKUP(B42,'Уч дев'!$A$3:$G$527,5,FALSE)</f>
        <v>#N/A</v>
      </c>
      <c r="G42" s="131" t="e">
        <f>VLOOKUP(B42,'Уч дев'!$A$3:$G$527,6,FALSE)</f>
        <v>#N/A</v>
      </c>
      <c r="H42" s="132" t="e">
        <f>VLOOKUP(B42,'Уч дев'!$A$3:$G$527,6,FALSE)</f>
        <v>#N/A</v>
      </c>
      <c r="I42" s="151" t="e">
        <f>VLOOKUP(B42,'60сб дев'!$B$14:$L$72,8,FALSE)</f>
        <v>#N/A</v>
      </c>
      <c r="J42" s="153"/>
      <c r="K42" s="126"/>
      <c r="L42" s="126"/>
      <c r="M42" s="154"/>
      <c r="N42" s="154"/>
    </row>
    <row r="43" spans="1:14" s="72" customFormat="1" ht="15" customHeight="1">
      <c r="A43" s="126">
        <v>3</v>
      </c>
      <c r="B43" s="126"/>
      <c r="C43" s="130" t="e">
        <f>VLOOKUP(B43,'Уч дев'!$A$3:$G$527,2,FALSE)</f>
        <v>#N/A</v>
      </c>
      <c r="D43" s="128" t="e">
        <f>VLOOKUP(B43,'Уч дев'!$A$3:$G$527,3,FALSE)</f>
        <v>#N/A</v>
      </c>
      <c r="E43" s="129" t="e">
        <f>VLOOKUP(B43,'Уч дев'!$A$3:$G$527,4,FALSE)</f>
        <v>#N/A</v>
      </c>
      <c r="F43" s="130" t="e">
        <f>VLOOKUP(B43,'Уч дев'!$A$3:$G$527,5,FALSE)</f>
        <v>#N/A</v>
      </c>
      <c r="G43" s="131" t="e">
        <f>VLOOKUP(B43,'Уч дев'!$A$3:$G$527,6,FALSE)</f>
        <v>#N/A</v>
      </c>
      <c r="H43" s="132" t="e">
        <f>VLOOKUP(B43,'Уч дев'!$A$3:$G$527,6,FALSE)</f>
        <v>#N/A</v>
      </c>
      <c r="I43" s="151" t="e">
        <f>VLOOKUP(B43,'60сб дев'!$B$14:$L$72,8,FALSE)</f>
        <v>#N/A</v>
      </c>
      <c r="J43" s="53"/>
      <c r="K43" s="126"/>
      <c r="L43" s="152"/>
      <c r="M43" s="152"/>
      <c r="N43" s="152"/>
    </row>
    <row r="44" spans="1:14" s="72" customFormat="1" ht="15" customHeight="1">
      <c r="A44" s="126">
        <v>4</v>
      </c>
      <c r="B44" s="126"/>
      <c r="C44" s="130" t="e">
        <f>VLOOKUP(B44,'Уч дев'!$A$3:$G$527,2,FALSE)</f>
        <v>#N/A</v>
      </c>
      <c r="D44" s="128" t="e">
        <f>VLOOKUP(B44,'Уч дев'!$A$3:$G$527,3,FALSE)</f>
        <v>#N/A</v>
      </c>
      <c r="E44" s="129" t="e">
        <f>VLOOKUP(B44,'Уч дев'!$A$3:$G$527,4,FALSE)</f>
        <v>#N/A</v>
      </c>
      <c r="F44" s="130" t="e">
        <f>VLOOKUP(B44,'Уч дев'!$A$3:$G$527,5,FALSE)</f>
        <v>#N/A</v>
      </c>
      <c r="G44" s="131" t="e">
        <f>VLOOKUP(B44,'Уч дев'!$A$3:$G$527,6,FALSE)</f>
        <v>#N/A</v>
      </c>
      <c r="H44" s="132" t="e">
        <f>VLOOKUP(B44,'Уч дев'!$A$3:$G$527,6,FALSE)</f>
        <v>#N/A</v>
      </c>
      <c r="I44" s="151" t="e">
        <f>VLOOKUP(B44,'60сб дев'!$B$14:$L$72,8,FALSE)</f>
        <v>#N/A</v>
      </c>
      <c r="J44" s="53"/>
      <c r="K44" s="152"/>
      <c r="L44" s="152"/>
      <c r="M44" s="152"/>
      <c r="N44" s="152"/>
    </row>
    <row r="45" spans="1:14" s="72" customFormat="1" ht="15" customHeight="1">
      <c r="A45" s="126">
        <v>5</v>
      </c>
      <c r="B45" s="126"/>
      <c r="C45" s="130" t="e">
        <f>VLOOKUP(B45,'Уч дев'!$A$3:$G$527,2,FALSE)</f>
        <v>#N/A</v>
      </c>
      <c r="D45" s="128" t="e">
        <f>VLOOKUP(B45,'Уч дев'!$A$3:$G$527,3,FALSE)</f>
        <v>#N/A</v>
      </c>
      <c r="E45" s="129" t="e">
        <f>VLOOKUP(B45,'Уч дев'!$A$3:$G$527,4,FALSE)</f>
        <v>#N/A</v>
      </c>
      <c r="F45" s="130" t="e">
        <f>VLOOKUP(B45,'Уч дев'!$A$3:$G$527,5,FALSE)</f>
        <v>#N/A</v>
      </c>
      <c r="G45" s="131" t="e">
        <f>VLOOKUP(B45,'Уч дев'!$A$3:$G$527,6,FALSE)</f>
        <v>#N/A</v>
      </c>
      <c r="H45" s="132" t="e">
        <f>VLOOKUP(B45,'Уч дев'!$A$3:$G$527,6,FALSE)</f>
        <v>#N/A</v>
      </c>
      <c r="I45" s="151" t="e">
        <f>VLOOKUP(B45,'60сб дев'!$B$14:$L$72,8,FALSE)</f>
        <v>#N/A</v>
      </c>
      <c r="J45" s="53"/>
      <c r="K45" s="152"/>
      <c r="L45" s="152"/>
      <c r="M45" s="152"/>
      <c r="N45" s="152"/>
    </row>
    <row r="46" spans="1:14" s="72" customFormat="1" ht="15" customHeight="1">
      <c r="A46" s="126">
        <v>6</v>
      </c>
      <c r="B46" s="126"/>
      <c r="C46" s="130" t="e">
        <f>VLOOKUP(B46,'Уч дев'!$A$3:$G$527,2,FALSE)</f>
        <v>#N/A</v>
      </c>
      <c r="D46" s="128" t="e">
        <f>VLOOKUP(B46,'Уч дев'!$A$3:$G$527,3,FALSE)</f>
        <v>#N/A</v>
      </c>
      <c r="E46" s="129" t="e">
        <f>VLOOKUP(B46,'Уч дев'!$A$3:$G$527,4,FALSE)</f>
        <v>#N/A</v>
      </c>
      <c r="F46" s="130" t="e">
        <f>VLOOKUP(B46,'Уч дев'!$A$3:$G$527,5,FALSE)</f>
        <v>#N/A</v>
      </c>
      <c r="G46" s="131" t="e">
        <f>VLOOKUP(B46,'Уч дев'!$A$3:$G$527,6,FALSE)</f>
        <v>#N/A</v>
      </c>
      <c r="H46" s="132" t="e">
        <f>VLOOKUP(B46,'Уч дев'!$A$3:$G$527,6,FALSE)</f>
        <v>#N/A</v>
      </c>
      <c r="I46" s="151" t="e">
        <f>VLOOKUP(B46,'60сб дев'!$B$14:$L$72,8,FALSE)</f>
        <v>#N/A</v>
      </c>
      <c r="J46" s="53"/>
      <c r="K46" s="152"/>
      <c r="L46" s="152"/>
      <c r="M46" s="152"/>
      <c r="N46" s="152"/>
    </row>
    <row r="47" spans="1:14" s="72" customFormat="1" ht="15" customHeight="1">
      <c r="A47" s="126">
        <v>7</v>
      </c>
      <c r="B47" s="126"/>
      <c r="C47" s="130" t="e">
        <f>VLOOKUP(B47,'Уч дев'!$A$3:$G$527,2,FALSE)</f>
        <v>#N/A</v>
      </c>
      <c r="D47" s="128" t="e">
        <f>VLOOKUP(B47,'Уч дев'!$A$3:$G$527,3,FALSE)</f>
        <v>#N/A</v>
      </c>
      <c r="E47" s="129" t="e">
        <f>VLOOKUP(B47,'Уч дев'!$A$3:$G$527,4,FALSE)</f>
        <v>#N/A</v>
      </c>
      <c r="F47" s="130" t="e">
        <f>VLOOKUP(B47,'Уч дев'!$A$3:$G$527,5,FALSE)</f>
        <v>#N/A</v>
      </c>
      <c r="G47" s="131" t="e">
        <f>VLOOKUP(B47,'Уч дев'!$A$3:$G$527,6,FALSE)</f>
        <v>#N/A</v>
      </c>
      <c r="H47" s="132" t="e">
        <f>VLOOKUP(B47,'Уч дев'!$A$3:$G$527,6,FALSE)</f>
        <v>#N/A</v>
      </c>
      <c r="I47" s="151" t="e">
        <f>VLOOKUP(B47,'60сб дев'!$B$14:$L$72,8,FALSE)</f>
        <v>#N/A</v>
      </c>
      <c r="J47" s="53"/>
      <c r="K47" s="126"/>
      <c r="L47" s="152"/>
      <c r="M47" s="152"/>
      <c r="N47" s="152"/>
    </row>
    <row r="48" spans="1:14" s="72" customFormat="1" ht="15" customHeight="1">
      <c r="A48" s="126">
        <v>8</v>
      </c>
      <c r="B48" s="126"/>
      <c r="C48" s="130" t="e">
        <f>VLOOKUP(B48,'Уч дев'!$A$3:$G$527,2,FALSE)</f>
        <v>#N/A</v>
      </c>
      <c r="D48" s="128" t="e">
        <f>VLOOKUP(B48,'Уч дев'!$A$3:$G$527,3,FALSE)</f>
        <v>#N/A</v>
      </c>
      <c r="E48" s="129" t="e">
        <f>VLOOKUP(B48,'Уч дев'!$A$3:$G$527,4,FALSE)</f>
        <v>#N/A</v>
      </c>
      <c r="F48" s="130" t="e">
        <f>VLOOKUP(B48,'Уч дев'!$A$3:$G$527,5,FALSE)</f>
        <v>#N/A</v>
      </c>
      <c r="G48" s="131" t="e">
        <f>VLOOKUP(B48,'Уч дев'!$A$3:$G$527,6,FALSE)</f>
        <v>#N/A</v>
      </c>
      <c r="H48" s="132" t="e">
        <f>VLOOKUP(B48,'Уч дев'!$A$3:$G$527,6,FALSE)</f>
        <v>#N/A</v>
      </c>
      <c r="I48" s="151" t="e">
        <f>VLOOKUP(B48,'60сб дев'!$B$14:$L$72,8,FALSE)</f>
        <v>#N/A</v>
      </c>
      <c r="J48" s="53"/>
      <c r="K48" s="126"/>
      <c r="L48" s="152"/>
      <c r="M48" s="152"/>
      <c r="N48" s="152"/>
    </row>
    <row r="49" spans="1:10" s="72" customFormat="1" ht="15">
      <c r="A49" s="81"/>
      <c r="B49" s="133"/>
      <c r="C49" s="134"/>
      <c r="D49" s="135"/>
      <c r="E49" s="136"/>
      <c r="F49" s="134"/>
      <c r="G49" s="137"/>
      <c r="H49" s="138"/>
      <c r="I49" s="158"/>
      <c r="J49" s="159"/>
    </row>
    <row r="50" spans="1:10" s="72" customFormat="1" ht="15">
      <c r="A50" s="81"/>
      <c r="B50" s="133"/>
      <c r="C50" s="134"/>
      <c r="D50" s="135"/>
      <c r="E50" s="136"/>
      <c r="F50" s="134"/>
      <c r="G50" s="137"/>
      <c r="H50" s="138"/>
      <c r="I50" s="158"/>
      <c r="J50" s="159"/>
    </row>
    <row r="51" spans="1:10" s="1" customFormat="1" ht="15.75">
      <c r="A51" s="18"/>
      <c r="B51" s="13"/>
      <c r="C51" s="1" t="s">
        <v>556</v>
      </c>
      <c r="D51" s="118"/>
      <c r="E51" s="13"/>
      <c r="F51" s="139"/>
      <c r="G51" s="18"/>
      <c r="H51" s="140"/>
      <c r="I51" s="143"/>
      <c r="J51" s="12"/>
    </row>
    <row r="52" spans="1:10" s="1" customFormat="1" ht="15.75">
      <c r="A52" s="18"/>
      <c r="B52" s="13"/>
      <c r="C52" s="1" t="s">
        <v>557</v>
      </c>
      <c r="D52" s="118"/>
      <c r="E52" s="13"/>
      <c r="F52" s="139"/>
      <c r="G52" s="18"/>
      <c r="H52" s="140"/>
      <c r="I52" s="143"/>
      <c r="J52" s="12"/>
    </row>
    <row r="53" spans="1:10" s="1" customFormat="1" ht="15.75">
      <c r="A53" s="18"/>
      <c r="B53" s="13"/>
      <c r="C53" s="1" t="s">
        <v>558</v>
      </c>
      <c r="D53" s="118"/>
      <c r="E53" s="13"/>
      <c r="F53" s="141"/>
      <c r="G53" s="18"/>
      <c r="H53" s="140"/>
      <c r="I53" s="143"/>
      <c r="J53" s="12"/>
    </row>
  </sheetData>
  <sheetProtection/>
  <mergeCells count="11">
    <mergeCell ref="A1:N1"/>
    <mergeCell ref="A2:N2"/>
    <mergeCell ref="A5:N5"/>
    <mergeCell ref="A6:N6"/>
    <mergeCell ref="D7:I7"/>
    <mergeCell ref="J7:N7"/>
    <mergeCell ref="A8:N8"/>
    <mergeCell ref="A9:N9"/>
    <mergeCell ref="J11:K11"/>
    <mergeCell ref="L11:N11"/>
    <mergeCell ref="J12:L12"/>
  </mergeCells>
  <printOptions horizontalCentered="1"/>
  <pageMargins left="0.16" right="0.21" top="0.16" bottom="0.16" header="0.16" footer="0.16"/>
  <pageSetup fitToHeight="2" horizontalDpi="600" verticalDpi="600" orientation="portrait" paperSize="9" scale="87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AW39"/>
  <sheetViews>
    <sheetView view="pageBreakPreview" zoomScaleSheetLayoutView="100" workbookViewId="0" topLeftCell="B1">
      <selection activeCell="I34" sqref="I34"/>
    </sheetView>
  </sheetViews>
  <sheetFormatPr defaultColWidth="9.125" defaultRowHeight="12.75"/>
  <cols>
    <col min="1" max="1" width="5.00390625" style="5" hidden="1" customWidth="1"/>
    <col min="2" max="2" width="6.75390625" style="5" customWidth="1"/>
    <col min="3" max="3" width="4.875" style="6" customWidth="1"/>
    <col min="4" max="4" width="26.75390625" style="7" customWidth="1"/>
    <col min="5" max="5" width="8.625" style="8" customWidth="1"/>
    <col min="6" max="6" width="6.00390625" style="6" customWidth="1"/>
    <col min="7" max="7" width="18.625" style="9" customWidth="1"/>
    <col min="8" max="8" width="24.625" style="10" customWidth="1"/>
    <col min="9" max="9" width="6.00390625" style="78" customWidth="1"/>
    <col min="10" max="10" width="6.00390625" style="6" customWidth="1"/>
    <col min="11" max="11" width="37.875" style="7" customWidth="1"/>
    <col min="12" max="13" width="3.375" style="7" hidden="1" customWidth="1"/>
    <col min="14" max="14" width="3.625" style="7" hidden="1" customWidth="1"/>
    <col min="15" max="28" width="3.375" style="7" hidden="1" customWidth="1"/>
    <col min="29" max="29" width="4.00390625" style="7" hidden="1" customWidth="1"/>
    <col min="30" max="32" width="3.375" style="7" hidden="1" customWidth="1"/>
    <col min="33" max="34" width="3.00390625" style="7" hidden="1" customWidth="1"/>
    <col min="35" max="35" width="4.75390625" style="7" hidden="1" customWidth="1"/>
    <col min="36" max="36" width="3.75390625" style="7" hidden="1" customWidth="1"/>
    <col min="37" max="37" width="3.00390625" style="7" hidden="1" customWidth="1"/>
    <col min="38" max="42" width="5.25390625" style="7" hidden="1" customWidth="1"/>
    <col min="43" max="43" width="4.875" style="7" hidden="1" customWidth="1"/>
    <col min="44" max="44" width="4.75390625" style="7" hidden="1" customWidth="1"/>
    <col min="45" max="45" width="5.25390625" style="7" hidden="1" customWidth="1"/>
    <col min="46" max="46" width="5.125" style="7" hidden="1" customWidth="1"/>
    <col min="47" max="48" width="7.00390625" style="7" hidden="1" customWidth="1"/>
    <col min="49" max="16384" width="9.125" style="7" customWidth="1"/>
  </cols>
  <sheetData>
    <row r="1" spans="1:48" ht="15.75" customHeight="1">
      <c r="A1" s="14" t="str">
        <f>'60 дев'!A1:U1</f>
        <v>Министерство физической культуры и спорта Пензенской области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55">
        <v>100</v>
      </c>
      <c r="AM1" s="100">
        <v>110</v>
      </c>
      <c r="AN1" s="55">
        <v>120</v>
      </c>
      <c r="AO1" s="55">
        <v>130</v>
      </c>
      <c r="AP1" s="55">
        <v>140</v>
      </c>
      <c r="AQ1" s="55">
        <v>150</v>
      </c>
      <c r="AR1" s="55">
        <v>165</v>
      </c>
      <c r="AS1" s="55">
        <v>170</v>
      </c>
      <c r="AT1" s="55">
        <v>182</v>
      </c>
      <c r="AU1" s="55">
        <v>194</v>
      </c>
      <c r="AV1" s="55">
        <v>200</v>
      </c>
    </row>
    <row r="2" spans="1:48" ht="20.25" customHeight="1">
      <c r="A2" s="15" t="s">
        <v>486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55" t="s">
        <v>490</v>
      </c>
      <c r="AM2" s="55" t="s">
        <v>489</v>
      </c>
      <c r="AN2" s="55" t="s">
        <v>488</v>
      </c>
      <c r="AO2" s="55" t="s">
        <v>487</v>
      </c>
      <c r="AP2" s="55">
        <v>3</v>
      </c>
      <c r="AQ2" s="55">
        <v>2</v>
      </c>
      <c r="AR2" s="55">
        <v>1</v>
      </c>
      <c r="AS2" s="55" t="s">
        <v>34</v>
      </c>
      <c r="AT2" s="55" t="s">
        <v>85</v>
      </c>
      <c r="AU2" s="55" t="s">
        <v>735</v>
      </c>
      <c r="AV2" s="55" t="s">
        <v>735</v>
      </c>
    </row>
    <row r="3" spans="1:41" s="1" customFormat="1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N3" s="56"/>
      <c r="AO3" s="71"/>
    </row>
    <row r="4" spans="1:49" s="1" customFormat="1" ht="16.5" customHeight="1">
      <c r="A4" s="16" t="s">
        <v>491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57"/>
      <c r="AM4" s="57"/>
      <c r="AN4" s="58"/>
      <c r="AO4" s="58"/>
      <c r="AP4" s="57"/>
      <c r="AQ4" s="57"/>
      <c r="AR4" s="58"/>
      <c r="AS4" s="57"/>
      <c r="AT4" s="57"/>
      <c r="AU4" s="58"/>
      <c r="AV4" s="57"/>
      <c r="AW4" s="57"/>
    </row>
    <row r="5" spans="1:49" s="1" customFormat="1" ht="19.5" customHeight="1">
      <c r="A5" s="17" t="str">
        <f>'60 дев'!A6:U6</f>
        <v>личного первенства XXXIX Фестиваля легкой атлетики  памяти Героя-Пограничника А.Е. Махалина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57"/>
      <c r="AM5" s="57"/>
      <c r="AN5" s="58"/>
      <c r="AO5" s="58"/>
      <c r="AP5" s="57"/>
      <c r="AQ5" s="57"/>
      <c r="AR5" s="57"/>
      <c r="AS5" s="57"/>
      <c r="AT5" s="57"/>
      <c r="AU5" s="57"/>
      <c r="AV5" s="57"/>
      <c r="AW5" s="57"/>
    </row>
    <row r="6" spans="1:49" s="1" customFormat="1" ht="15.75" customHeight="1">
      <c r="A6" s="18"/>
      <c r="B6" s="18"/>
      <c r="C6" s="13"/>
      <c r="D6" s="19" t="s">
        <v>493</v>
      </c>
      <c r="E6" s="13" t="s">
        <v>494</v>
      </c>
      <c r="F6" s="13"/>
      <c r="G6" s="13"/>
      <c r="H6" s="13"/>
      <c r="I6" s="13"/>
      <c r="J6" s="13"/>
      <c r="K6" s="13" t="s">
        <v>540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57"/>
      <c r="AM6" s="57"/>
      <c r="AN6" s="58"/>
      <c r="AO6" s="58"/>
      <c r="AP6" s="57"/>
      <c r="AQ6" s="57"/>
      <c r="AR6" s="58"/>
      <c r="AS6" s="57"/>
      <c r="AT6" s="57"/>
      <c r="AU6" s="58"/>
      <c r="AV6" s="57"/>
      <c r="AW6" s="57"/>
    </row>
    <row r="7" spans="1:49" s="1" customFormat="1" ht="15.75" customHeight="1">
      <c r="A7" s="18"/>
      <c r="B7" s="18"/>
      <c r="C7" s="13"/>
      <c r="D7" s="19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57"/>
      <c r="AM7" s="57"/>
      <c r="AN7" s="58"/>
      <c r="AO7" s="58"/>
      <c r="AP7" s="57"/>
      <c r="AQ7" s="57"/>
      <c r="AR7" s="58"/>
      <c r="AS7" s="57"/>
      <c r="AT7" s="57"/>
      <c r="AU7" s="58"/>
      <c r="AV7" s="57"/>
      <c r="AW7" s="57"/>
    </row>
    <row r="8" spans="1:49" s="1" customFormat="1" ht="15.75" customHeight="1">
      <c r="A8" s="16" t="s">
        <v>535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58"/>
      <c r="AM8" s="58"/>
      <c r="AN8" s="59"/>
      <c r="AO8" s="57"/>
      <c r="AP8" s="57"/>
      <c r="AQ8" s="57"/>
      <c r="AR8" s="57"/>
      <c r="AS8" s="57"/>
      <c r="AT8" s="57"/>
      <c r="AU8" s="57"/>
      <c r="AV8" s="57"/>
      <c r="AW8" s="57"/>
    </row>
    <row r="9" spans="1:49" s="1" customFormat="1" ht="15.75" customHeight="1">
      <c r="A9" s="20" t="s">
        <v>736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58"/>
      <c r="AM9" s="58"/>
      <c r="AN9" s="59"/>
      <c r="AO9" s="58"/>
      <c r="AP9" s="72"/>
      <c r="AQ9" s="73"/>
      <c r="AR9" s="74"/>
      <c r="AS9" s="74"/>
      <c r="AT9" s="74"/>
      <c r="AU9" s="74"/>
      <c r="AV9" s="74"/>
      <c r="AW9" s="74"/>
    </row>
    <row r="10" spans="1:49" s="2" customFormat="1" ht="15.75" customHeight="1">
      <c r="A10" s="21"/>
      <c r="B10" s="21"/>
      <c r="C10" s="22"/>
      <c r="D10" s="23"/>
      <c r="E10" s="24"/>
      <c r="F10" s="25"/>
      <c r="G10" s="26"/>
      <c r="H10" s="27"/>
      <c r="I10" s="37" t="s">
        <v>512</v>
      </c>
      <c r="J10" s="38"/>
      <c r="K10" s="90">
        <v>43449</v>
      </c>
      <c r="V10" s="99"/>
      <c r="W10" s="99"/>
      <c r="X10" s="40" t="s">
        <v>737</v>
      </c>
      <c r="Y10" s="40"/>
      <c r="Z10" s="40"/>
      <c r="AA10" s="40"/>
      <c r="AB10" s="40"/>
      <c r="AC10" s="40"/>
      <c r="AD10" s="40"/>
      <c r="AE10" s="40"/>
      <c r="AF10" s="40"/>
      <c r="AL10" s="60"/>
      <c r="AM10" s="61"/>
      <c r="AN10" s="62"/>
      <c r="AO10" s="72"/>
      <c r="AP10" s="72"/>
      <c r="AQ10" s="73"/>
      <c r="AR10" s="75"/>
      <c r="AS10" s="75"/>
      <c r="AT10" s="75"/>
      <c r="AU10" s="75"/>
      <c r="AV10" s="75"/>
      <c r="AW10" s="75"/>
    </row>
    <row r="11" spans="1:49" s="3" customFormat="1" ht="15.75" customHeight="1">
      <c r="A11" s="79" t="s">
        <v>738</v>
      </c>
      <c r="B11" s="29" t="s">
        <v>505</v>
      </c>
      <c r="C11" s="29" t="s">
        <v>506</v>
      </c>
      <c r="D11" s="29" t="s">
        <v>2</v>
      </c>
      <c r="E11" s="30" t="s">
        <v>3</v>
      </c>
      <c r="F11" s="29" t="s">
        <v>4</v>
      </c>
      <c r="G11" s="29" t="s">
        <v>5</v>
      </c>
      <c r="H11" s="80" t="s">
        <v>6</v>
      </c>
      <c r="I11" s="91" t="s">
        <v>508</v>
      </c>
      <c r="J11" s="92" t="s">
        <v>509</v>
      </c>
      <c r="K11" s="29" t="s">
        <v>7</v>
      </c>
      <c r="L11" s="93" t="s">
        <v>739</v>
      </c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101" t="s">
        <v>740</v>
      </c>
      <c r="AH11" s="101" t="s">
        <v>741</v>
      </c>
      <c r="AI11" s="102" t="s">
        <v>742</v>
      </c>
      <c r="AJ11" s="103" t="s">
        <v>505</v>
      </c>
      <c r="AK11" s="104" t="s">
        <v>743</v>
      </c>
      <c r="AL11" s="105"/>
      <c r="AM11" s="106"/>
      <c r="AN11" s="67"/>
      <c r="AO11" s="112"/>
      <c r="AP11" s="112"/>
      <c r="AQ11" s="113"/>
      <c r="AR11" s="76"/>
      <c r="AS11" s="76"/>
      <c r="AT11" s="76"/>
      <c r="AU11" s="76"/>
      <c r="AV11" s="76"/>
      <c r="AW11" s="76"/>
    </row>
    <row r="12" spans="1:49" s="3" customFormat="1" ht="13.5" customHeight="1">
      <c r="A12" s="79"/>
      <c r="B12" s="29"/>
      <c r="C12" s="29"/>
      <c r="D12" s="29"/>
      <c r="E12" s="30"/>
      <c r="F12" s="29"/>
      <c r="G12" s="29"/>
      <c r="H12" s="80"/>
      <c r="I12" s="91"/>
      <c r="J12" s="92"/>
      <c r="K12" s="29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101"/>
      <c r="AH12" s="101"/>
      <c r="AI12" s="102"/>
      <c r="AJ12" s="103"/>
      <c r="AK12" s="104"/>
      <c r="AL12" s="105"/>
      <c r="AM12" s="106"/>
      <c r="AN12" s="67"/>
      <c r="AO12" s="112"/>
      <c r="AP12" s="112"/>
      <c r="AQ12" s="113"/>
      <c r="AR12" s="76"/>
      <c r="AS12" s="76"/>
      <c r="AT12" s="76"/>
      <c r="AU12" s="76"/>
      <c r="AV12" s="76"/>
      <c r="AW12" s="76"/>
    </row>
    <row r="13" spans="1:49" s="74" customFormat="1" ht="16.5" customHeight="1">
      <c r="A13" s="32"/>
      <c r="B13" s="32">
        <v>1</v>
      </c>
      <c r="C13" s="33">
        <v>530</v>
      </c>
      <c r="D13" s="34" t="str">
        <f>VLOOKUP(C13,'Уч дев'!$A$3:$G$527,2,FALSE)</f>
        <v>Поляева Татьяна</v>
      </c>
      <c r="E13" s="35">
        <f>VLOOKUP(C13,'Уч дев'!$A$3:$G$527,3,FALSE)</f>
        <v>2003</v>
      </c>
      <c r="F13" s="32" t="str">
        <f>VLOOKUP(C13,'Уч дев'!$A$3:$G$527,4,FALSE)</f>
        <v>1</v>
      </c>
      <c r="G13" s="34" t="str">
        <f>VLOOKUP(C13,'Уч дев'!$A$3:$G$527,5,FALSE)</f>
        <v>Мордовия</v>
      </c>
      <c r="H13" s="34" t="str">
        <f>VLOOKUP(C13,'Уч дев'!$A$3:$G$527,6,FALSE)</f>
        <v>СШОР Болотникова</v>
      </c>
      <c r="I13" s="35">
        <v>170</v>
      </c>
      <c r="J13" s="45" t="str">
        <f aca="true" t="shared" si="0" ref="J13:J19">LOOKUP(I13,$AL$1:$AV$1,$AL$2:$AV$2)</f>
        <v>КМС</v>
      </c>
      <c r="K13" s="34" t="str">
        <f>VLOOKUP(C13,'Уч дев'!$A$3:$G$527,7,FALSE)</f>
        <v>Трескин Ю.М.,Караваева Т.В.</v>
      </c>
      <c r="L13" s="94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107"/>
      <c r="AH13" s="107"/>
      <c r="AI13" s="95"/>
      <c r="AJ13" s="95"/>
      <c r="AK13" s="108"/>
      <c r="AL13" s="4"/>
      <c r="AM13" s="4"/>
      <c r="AN13" s="4"/>
      <c r="AP13" s="4"/>
      <c r="AQ13" s="4"/>
      <c r="AR13" s="4"/>
      <c r="AS13" s="4"/>
      <c r="AT13" s="4"/>
      <c r="AU13" s="4"/>
      <c r="AV13" s="4"/>
      <c r="AW13" s="4"/>
    </row>
    <row r="14" spans="1:49" s="4" customFormat="1" ht="16.5" customHeight="1">
      <c r="A14" s="32"/>
      <c r="B14" s="32">
        <v>2</v>
      </c>
      <c r="C14" s="33">
        <v>529</v>
      </c>
      <c r="D14" s="34" t="str">
        <f>VLOOKUP(C14,'Уч дев'!$A$3:$G$527,2,FALSE)</f>
        <v>Полевкина Дарья</v>
      </c>
      <c r="E14" s="35">
        <f>VLOOKUP(C14,'Уч дев'!$A$3:$G$527,3,FALSE)</f>
        <v>2002</v>
      </c>
      <c r="F14" s="32" t="str">
        <f>VLOOKUP(C14,'Уч дев'!$A$3:$G$527,4,FALSE)</f>
        <v>1</v>
      </c>
      <c r="G14" s="34" t="str">
        <f>VLOOKUP(C14,'Уч дев'!$A$3:$G$527,5,FALSE)</f>
        <v>Мордовия</v>
      </c>
      <c r="H14" s="34" t="str">
        <f>VLOOKUP(C14,'Уч дев'!$A$3:$G$527,6,FALSE)</f>
        <v>СШОР Болотникова</v>
      </c>
      <c r="I14" s="35">
        <v>165</v>
      </c>
      <c r="J14" s="45">
        <f t="shared" si="0"/>
        <v>1</v>
      </c>
      <c r="K14" s="34" t="str">
        <f>VLOOKUP(C14,'Уч дев'!$A$3:$G$527,7,FALSE)</f>
        <v>Трескин Ю.М.,Караваева Т.В.</v>
      </c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7"/>
      <c r="AH14" s="47"/>
      <c r="AI14" s="46"/>
      <c r="AJ14" s="46"/>
      <c r="AK14" s="47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</row>
    <row r="15" spans="1:43" s="4" customFormat="1" ht="16.5" customHeight="1">
      <c r="A15" s="32"/>
      <c r="B15" s="32">
        <v>3</v>
      </c>
      <c r="C15" s="33">
        <v>479</v>
      </c>
      <c r="D15" s="34" t="str">
        <f>VLOOKUP(C15,'Уч дев'!$A$3:$G$527,2,FALSE)</f>
        <v>Ильинская Мария</v>
      </c>
      <c r="E15" s="35">
        <f>VLOOKUP(C15,'Уч дев'!$A$3:$G$527,3,FALSE)</f>
        <v>2001</v>
      </c>
      <c r="F15" s="32" t="str">
        <f>VLOOKUP(C15,'Уч дев'!$A$3:$G$527,4,FALSE)</f>
        <v>I</v>
      </c>
      <c r="G15" s="34" t="str">
        <f>VLOOKUP(C15,'Уч дев'!$A$3:$G$527,5,FALSE)</f>
        <v>Мордовия</v>
      </c>
      <c r="H15" s="34" t="str">
        <f>VLOOKUP(C15,'Уч дев'!$A$3:$G$527,6,FALSE)</f>
        <v>МГУ им.Н.П.Огарева</v>
      </c>
      <c r="I15" s="35">
        <v>160</v>
      </c>
      <c r="J15" s="45">
        <f t="shared" si="0"/>
        <v>2</v>
      </c>
      <c r="K15" s="34" t="str">
        <f>VLOOKUP(C15,'Уч дев'!$A$3:$G$527,7,FALSE)</f>
        <v>Разовы В. Н., Л. И</v>
      </c>
      <c r="L15" s="94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109"/>
      <c r="AH15" s="109"/>
      <c r="AI15" s="95"/>
      <c r="AJ15" s="95"/>
      <c r="AK15" s="108"/>
      <c r="AO15" s="74"/>
      <c r="AQ15" s="114"/>
    </row>
    <row r="16" spans="1:43" s="4" customFormat="1" ht="16.5" customHeight="1">
      <c r="A16" s="32"/>
      <c r="B16" s="32">
        <v>4</v>
      </c>
      <c r="C16" s="33">
        <v>435</v>
      </c>
      <c r="D16" s="34" t="str">
        <f>VLOOKUP(C16,'Уч дев'!$A$3:$G$527,2,FALSE)</f>
        <v>Сурдяева Екатерина</v>
      </c>
      <c r="E16" s="35">
        <f>VLOOKUP(C16,'Уч дев'!$A$3:$G$527,3,FALSE)</f>
        <v>2000</v>
      </c>
      <c r="F16" s="32">
        <f>VLOOKUP(C16,'Уч дев'!$A$3:$G$527,4,FALSE)</f>
        <v>1</v>
      </c>
      <c r="G16" s="34" t="str">
        <f>VLOOKUP(C16,'Уч дев'!$A$3:$G$527,5,FALSE)</f>
        <v>Мордовия</v>
      </c>
      <c r="H16" s="34" t="str">
        <f>VLOOKUP(C16,'Уч дев'!$A$3:$G$527,6,FALSE)</f>
        <v>КСШОР</v>
      </c>
      <c r="I16" s="35">
        <v>160</v>
      </c>
      <c r="J16" s="45">
        <f t="shared" si="0"/>
        <v>2</v>
      </c>
      <c r="K16" s="34" t="str">
        <f>VLOOKUP(C16,'Уч дев'!$A$3:$G$527,7,FALSE)</f>
        <v>Южалкина ОН,Разов В.Н.</v>
      </c>
      <c r="L16" s="94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109"/>
      <c r="AH16" s="109"/>
      <c r="AI16" s="95"/>
      <c r="AJ16" s="95"/>
      <c r="AK16" s="108"/>
      <c r="AL16" s="110"/>
      <c r="AM16" s="111"/>
      <c r="AO16" s="74"/>
      <c r="AP16" s="74"/>
      <c r="AQ16" s="114"/>
    </row>
    <row r="17" spans="1:49" s="74" customFormat="1" ht="16.5" customHeight="1">
      <c r="A17" s="32"/>
      <c r="B17" s="32">
        <v>5</v>
      </c>
      <c r="C17" s="33">
        <v>478</v>
      </c>
      <c r="D17" s="34" t="str">
        <f>VLOOKUP(C17,'Уч дев'!$A$3:$G$527,2,FALSE)</f>
        <v>Конова Анастасия</v>
      </c>
      <c r="E17" s="35">
        <f>VLOOKUP(C17,'Уч дев'!$A$3:$G$527,3,FALSE)</f>
        <v>1999</v>
      </c>
      <c r="F17" s="32" t="str">
        <f>VLOOKUP(C17,'Уч дев'!$A$3:$G$527,4,FALSE)</f>
        <v>I</v>
      </c>
      <c r="G17" s="34" t="str">
        <f>VLOOKUP(C17,'Уч дев'!$A$3:$G$527,5,FALSE)</f>
        <v>Мордовия</v>
      </c>
      <c r="H17" s="34" t="str">
        <f>VLOOKUP(C17,'Уч дев'!$A$3:$G$527,6,FALSE)</f>
        <v>МГУ им.Н.П.Огарева</v>
      </c>
      <c r="I17" s="35">
        <v>150</v>
      </c>
      <c r="J17" s="45">
        <f t="shared" si="0"/>
        <v>2</v>
      </c>
      <c r="K17" s="34" t="str">
        <f>VLOOKUP(C17,'Уч дев'!$A$3:$G$527,7,FALSE)</f>
        <v>Разовы В. Н., Л. И</v>
      </c>
      <c r="L17" s="94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109"/>
      <c r="AH17" s="109"/>
      <c r="AI17" s="95"/>
      <c r="AJ17" s="95"/>
      <c r="AK17" s="108"/>
      <c r="AL17" s="4"/>
      <c r="AM17" s="4"/>
      <c r="AN17" s="4"/>
      <c r="AP17" s="4"/>
      <c r="AQ17" s="114"/>
      <c r="AR17" s="4"/>
      <c r="AS17" s="4"/>
      <c r="AT17" s="4"/>
      <c r="AU17" s="4"/>
      <c r="AV17" s="4"/>
      <c r="AW17" s="4"/>
    </row>
    <row r="18" spans="1:49" s="74" customFormat="1" ht="16.5" customHeight="1">
      <c r="A18" s="32"/>
      <c r="B18" s="32">
        <v>6</v>
      </c>
      <c r="C18" s="33">
        <v>137</v>
      </c>
      <c r="D18" s="34" t="str">
        <f>VLOOKUP(C18,'Уч дев'!$A$3:$G$527,2,FALSE)</f>
        <v>Аралина Ольга</v>
      </c>
      <c r="E18" s="35">
        <f>VLOOKUP(C18,'Уч дев'!$A$3:$G$527,3,FALSE)</f>
        <v>2003</v>
      </c>
      <c r="F18" s="32" t="str">
        <f>VLOOKUP(C18,'Уч дев'!$A$3:$G$527,4,FALSE)</f>
        <v>2</v>
      </c>
      <c r="G18" s="34" t="str">
        <f>VLOOKUP(C18,'Уч дев'!$A$3:$G$527,5,FALSE)</f>
        <v>Пензенская</v>
      </c>
      <c r="H18" s="34" t="str">
        <f>VLOOKUP(C18,'Уч дев'!$A$3:$G$527,6,FALSE)</f>
        <v>КСШОР</v>
      </c>
      <c r="I18" s="35">
        <v>150</v>
      </c>
      <c r="J18" s="45">
        <f t="shared" si="0"/>
        <v>2</v>
      </c>
      <c r="K18" s="34" t="str">
        <f>VLOOKUP(C18,'Уч дев'!$A$3:$G$527,7,FALSE)</f>
        <v>Зотова Н.А.</v>
      </c>
      <c r="L18" s="94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109"/>
      <c r="AH18" s="109"/>
      <c r="AI18" s="95"/>
      <c r="AJ18" s="95"/>
      <c r="AK18" s="108"/>
      <c r="AL18" s="4"/>
      <c r="AM18" s="4"/>
      <c r="AN18" s="4"/>
      <c r="AQ18" s="114"/>
      <c r="AR18" s="4"/>
      <c r="AS18" s="4"/>
      <c r="AT18" s="4"/>
      <c r="AU18" s="4"/>
      <c r="AV18" s="4"/>
      <c r="AW18" s="4"/>
    </row>
    <row r="19" spans="1:49" s="4" customFormat="1" ht="16.5" customHeight="1">
      <c r="A19" s="32"/>
      <c r="B19" s="32">
        <v>7</v>
      </c>
      <c r="C19" s="33">
        <v>664</v>
      </c>
      <c r="D19" s="34" t="str">
        <f>VLOOKUP(C19,'Уч дев'!$A$3:$G$527,2,FALSE)</f>
        <v>Мураева Мария</v>
      </c>
      <c r="E19" s="35">
        <f>VLOOKUP(C19,'Уч дев'!$A$3:$G$527,3,FALSE)</f>
        <v>1998</v>
      </c>
      <c r="F19" s="32" t="str">
        <f>VLOOKUP(C19,'Уч дев'!$A$3:$G$527,4,FALSE)</f>
        <v>1</v>
      </c>
      <c r="G19" s="34" t="str">
        <f>VLOOKUP(C19,'Уч дев'!$A$3:$G$527,5,FALSE)</f>
        <v>Пензенская</v>
      </c>
      <c r="H19" s="34" t="str">
        <f>VLOOKUP(C19,'Уч дев'!$A$3:$G$527,6,FALSE)</f>
        <v>КСШОР</v>
      </c>
      <c r="I19" s="35">
        <v>145</v>
      </c>
      <c r="J19" s="45">
        <f t="shared" si="0"/>
        <v>3</v>
      </c>
      <c r="K19" s="34" t="str">
        <f>VLOOKUP(C19,'Уч дев'!$A$3:$G$527,7,FALSE)</f>
        <v>Невокшанов Б.В.,Сопруненко В.П.,Акатьев В.В.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7"/>
      <c r="AH19" s="47"/>
      <c r="AI19" s="46"/>
      <c r="AJ19" s="46"/>
      <c r="AK19" s="47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</row>
    <row r="20" spans="1:10" s="72" customFormat="1" ht="12.75">
      <c r="A20" s="81"/>
      <c r="B20" s="81"/>
      <c r="C20" s="57"/>
      <c r="E20" s="82"/>
      <c r="F20" s="57"/>
      <c r="G20" s="83"/>
      <c r="H20" s="84"/>
      <c r="I20" s="96"/>
      <c r="J20" s="57"/>
    </row>
    <row r="21" spans="1:10" s="75" customFormat="1" ht="12.75">
      <c r="A21" s="85"/>
      <c r="B21" s="85"/>
      <c r="C21" s="86"/>
      <c r="D21" s="75" t="s">
        <v>744</v>
      </c>
      <c r="E21" s="87">
        <v>135</v>
      </c>
      <c r="F21" s="86">
        <v>140</v>
      </c>
      <c r="G21" s="88" t="s">
        <v>745</v>
      </c>
      <c r="H21" s="89" t="s">
        <v>746</v>
      </c>
      <c r="I21" s="97"/>
      <c r="J21" s="86"/>
    </row>
    <row r="22" spans="1:49" s="72" customFormat="1" ht="15.75">
      <c r="A22" s="5"/>
      <c r="B22" s="5">
        <v>1</v>
      </c>
      <c r="C22" s="33">
        <v>530</v>
      </c>
      <c r="D22" s="34" t="str">
        <f>VLOOKUP(C22,'Уч дев'!$A$3:$G$527,2,FALSE)</f>
        <v>Поляева Татьяна</v>
      </c>
      <c r="E22" s="8"/>
      <c r="F22" s="6"/>
      <c r="G22" s="9" t="s">
        <v>747</v>
      </c>
      <c r="H22" s="10" t="s">
        <v>748</v>
      </c>
      <c r="I22" s="98"/>
      <c r="J22" s="6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</row>
    <row r="23" spans="1:49" s="72" customFormat="1" ht="15.75">
      <c r="A23" s="5"/>
      <c r="B23" s="5">
        <v>2</v>
      </c>
      <c r="C23" s="33">
        <v>529</v>
      </c>
      <c r="D23" s="34" t="str">
        <f>VLOOKUP(C23,'Уч дев'!$A$3:$G$527,2,FALSE)</f>
        <v>Полевкина Дарья</v>
      </c>
      <c r="E23" s="8"/>
      <c r="F23" s="6"/>
      <c r="G23" s="9" t="s">
        <v>749</v>
      </c>
      <c r="H23" s="10" t="s">
        <v>750</v>
      </c>
      <c r="I23" s="98"/>
      <c r="J23" s="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</row>
    <row r="24" spans="1:10" s="72" customFormat="1" ht="15.75">
      <c r="A24" s="81"/>
      <c r="B24" s="81">
        <v>3</v>
      </c>
      <c r="C24" s="33">
        <v>479</v>
      </c>
      <c r="D24" s="34" t="str">
        <f>VLOOKUP(C24,'Уч дев'!$A$3:$G$527,2,FALSE)</f>
        <v>Ильинская Мария</v>
      </c>
      <c r="E24" s="82"/>
      <c r="F24" s="57">
        <v>0</v>
      </c>
      <c r="G24" s="83" t="s">
        <v>747</v>
      </c>
      <c r="H24" s="84" t="s">
        <v>751</v>
      </c>
      <c r="I24" s="96"/>
      <c r="J24" s="57"/>
    </row>
    <row r="25" spans="1:49" s="72" customFormat="1" ht="15.75">
      <c r="A25" s="5"/>
      <c r="B25" s="5">
        <v>4</v>
      </c>
      <c r="C25" s="33">
        <v>435</v>
      </c>
      <c r="D25" s="34" t="str">
        <f>VLOOKUP(C25,'Уч дев'!$A$3:$G$527,2,FALSE)</f>
        <v>Сурдяева Екатерина</v>
      </c>
      <c r="E25" s="8"/>
      <c r="F25" s="6">
        <v>0</v>
      </c>
      <c r="G25" s="9" t="s">
        <v>752</v>
      </c>
      <c r="H25" s="10" t="s">
        <v>753</v>
      </c>
      <c r="I25" s="98"/>
      <c r="J25" s="6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</row>
    <row r="26" spans="1:49" ht="15.75">
      <c r="A26" s="81"/>
      <c r="B26" s="81">
        <v>5</v>
      </c>
      <c r="C26" s="33">
        <v>478</v>
      </c>
      <c r="D26" s="34" t="str">
        <f>VLOOKUP(C26,'Уч дев'!$A$3:$G$527,2,FALSE)</f>
        <v>Конова Анастасия</v>
      </c>
      <c r="E26" s="82"/>
      <c r="F26" s="57">
        <v>0</v>
      </c>
      <c r="G26" s="83" t="s">
        <v>754</v>
      </c>
      <c r="H26" s="84"/>
      <c r="I26" s="96"/>
      <c r="J26" s="57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</row>
    <row r="27" spans="1:49" ht="15.75">
      <c r="A27" s="81"/>
      <c r="B27" s="81">
        <v>6</v>
      </c>
      <c r="C27" s="33">
        <v>137</v>
      </c>
      <c r="D27" s="34" t="str">
        <f>VLOOKUP(C27,'Уч дев'!$A$3:$G$527,2,FALSE)</f>
        <v>Аралина Ольга</v>
      </c>
      <c r="E27" s="82">
        <v>0</v>
      </c>
      <c r="F27" s="57"/>
      <c r="G27" s="83" t="s">
        <v>755</v>
      </c>
      <c r="H27" s="84"/>
      <c r="I27" s="96"/>
      <c r="J27" s="57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</row>
    <row r="28" spans="1:49" ht="15.75">
      <c r="A28" s="81"/>
      <c r="B28" s="81">
        <v>7</v>
      </c>
      <c r="C28" s="33">
        <v>664</v>
      </c>
      <c r="D28" s="34" t="str">
        <f>VLOOKUP(C28,'Уч дев'!$A$3:$G$527,2,FALSE)</f>
        <v>Мураева Мария</v>
      </c>
      <c r="E28" s="82"/>
      <c r="F28" s="57">
        <v>0</v>
      </c>
      <c r="G28" s="83" t="s">
        <v>756</v>
      </c>
      <c r="H28" s="84"/>
      <c r="I28" s="96"/>
      <c r="J28" s="57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</row>
    <row r="29" ht="12.75">
      <c r="I29" s="98"/>
    </row>
    <row r="30" ht="12.75">
      <c r="I30" s="98"/>
    </row>
    <row r="31" ht="12.75">
      <c r="I31" s="98"/>
    </row>
    <row r="32" ht="12.75">
      <c r="I32" s="98"/>
    </row>
    <row r="33" ht="12.75">
      <c r="I33" s="98"/>
    </row>
    <row r="34" ht="12.75">
      <c r="I34" s="98"/>
    </row>
    <row r="35" ht="12.75">
      <c r="I35" s="98"/>
    </row>
    <row r="36" ht="12.75">
      <c r="I36" s="98"/>
    </row>
    <row r="37" ht="12.75">
      <c r="I37" s="98"/>
    </row>
    <row r="38" ht="12.75">
      <c r="I38" s="98"/>
    </row>
    <row r="39" ht="12.75">
      <c r="I39" s="98"/>
    </row>
  </sheetData>
  <sheetProtection password="C1E8" sheet="1" formatCells="0" formatColumns="0" formatRows="0" insertColumns="0" insertRows="0" insertHyperlinks="0" deleteColumns="0" deleteRows="0" sort="0" autoFilter="0" pivotTables="0"/>
  <mergeCells count="35">
    <mergeCell ref="A1:AK1"/>
    <mergeCell ref="A2:AK2"/>
    <mergeCell ref="A3:AK3"/>
    <mergeCell ref="A4:AK4"/>
    <mergeCell ref="A5:AK5"/>
    <mergeCell ref="E6:J6"/>
    <mergeCell ref="K6:AK6"/>
    <mergeCell ref="A8:AK8"/>
    <mergeCell ref="A9:AK9"/>
    <mergeCell ref="I10:J10"/>
    <mergeCell ref="X10:AF10"/>
    <mergeCell ref="L11:AF11"/>
    <mergeCell ref="L12:N12"/>
    <mergeCell ref="O12:Q12"/>
    <mergeCell ref="R12:T12"/>
    <mergeCell ref="U12:W12"/>
    <mergeCell ref="X12:Z12"/>
    <mergeCell ref="AA12:AC12"/>
    <mergeCell ref="AD12:AF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AG11:AG12"/>
    <mergeCell ref="AH11:AH12"/>
    <mergeCell ref="AI11:AI12"/>
    <mergeCell ref="AJ11:AJ12"/>
    <mergeCell ref="AK11:AK12"/>
  </mergeCells>
  <printOptions horizontalCentered="1"/>
  <pageMargins left="0.16" right="0.16" top="0.16" bottom="0.16" header="0.16" footer="0.16"/>
  <pageSetup horizontalDpi="600" verticalDpi="600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AG27"/>
  <sheetViews>
    <sheetView view="pageBreakPreview" zoomScale="90" zoomScaleSheetLayoutView="90" workbookViewId="0" topLeftCell="A1">
      <selection activeCell="I29" sqref="I29"/>
    </sheetView>
  </sheetViews>
  <sheetFormatPr defaultColWidth="9.125" defaultRowHeight="12.75"/>
  <cols>
    <col min="1" max="1" width="4.125" style="5" customWidth="1"/>
    <col min="2" max="2" width="4.875" style="6" customWidth="1"/>
    <col min="3" max="3" width="25.375" style="7" customWidth="1"/>
    <col min="4" max="4" width="8.625" style="8" customWidth="1"/>
    <col min="5" max="5" width="6.00390625" style="6" customWidth="1"/>
    <col min="6" max="6" width="19.25390625" style="9" customWidth="1"/>
    <col min="7" max="7" width="29.875" style="10" customWidth="1"/>
    <col min="8" max="8" width="6.125" style="11" hidden="1" customWidth="1"/>
    <col min="9" max="9" width="6.00390625" style="12" customWidth="1"/>
    <col min="10" max="10" width="7.25390625" style="13" customWidth="1"/>
    <col min="11" max="11" width="35.00390625" style="7" customWidth="1"/>
    <col min="12" max="18" width="9.625" style="7" hidden="1" customWidth="1"/>
    <col min="19" max="19" width="8.125" style="7" hidden="1" customWidth="1"/>
    <col min="20" max="20" width="4.75390625" style="7" hidden="1" customWidth="1"/>
    <col min="21" max="21" width="3.625" style="7" hidden="1" customWidth="1"/>
    <col min="22" max="32" width="6.75390625" style="7" hidden="1" customWidth="1"/>
    <col min="33" max="16384" width="9.125" style="7" customWidth="1"/>
  </cols>
  <sheetData>
    <row r="1" spans="1:32" ht="15.75" customHeight="1">
      <c r="A1" s="14" t="str">
        <f>'60 дев'!A1:U1</f>
        <v>Министерство физической культуры и спорта Пензенской области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52"/>
      <c r="V1" s="53">
        <v>300</v>
      </c>
      <c r="W1" s="53">
        <v>360</v>
      </c>
      <c r="X1" s="53">
        <v>400</v>
      </c>
      <c r="Y1" s="53">
        <v>430</v>
      </c>
      <c r="Z1" s="53">
        <v>470</v>
      </c>
      <c r="AA1" s="53">
        <v>510</v>
      </c>
      <c r="AB1" s="53">
        <v>555</v>
      </c>
      <c r="AC1" s="53">
        <v>590</v>
      </c>
      <c r="AD1" s="53">
        <v>625</v>
      </c>
      <c r="AE1" s="53">
        <v>665</v>
      </c>
      <c r="AF1" s="53">
        <v>700</v>
      </c>
    </row>
    <row r="2" spans="1:32" ht="20.25" customHeight="1">
      <c r="A2" s="15" t="s">
        <v>486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54"/>
      <c r="V2" s="55" t="s">
        <v>490</v>
      </c>
      <c r="W2" s="55" t="s">
        <v>489</v>
      </c>
      <c r="X2" s="55" t="s">
        <v>488</v>
      </c>
      <c r="Y2" s="55" t="s">
        <v>487</v>
      </c>
      <c r="Z2" s="55">
        <v>3</v>
      </c>
      <c r="AA2" s="55">
        <v>2</v>
      </c>
      <c r="AB2" s="55">
        <v>1</v>
      </c>
      <c r="AC2" s="55" t="s">
        <v>34</v>
      </c>
      <c r="AD2" s="55" t="s">
        <v>85</v>
      </c>
      <c r="AE2" s="55" t="s">
        <v>735</v>
      </c>
      <c r="AF2" s="55" t="s">
        <v>735</v>
      </c>
    </row>
    <row r="3" spans="1:25" s="1" customFormat="1" ht="11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X3" s="56"/>
      <c r="Y3" s="71"/>
    </row>
    <row r="4" spans="1:33" s="1" customFormat="1" ht="18" customHeight="1">
      <c r="A4" s="16" t="s">
        <v>491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57"/>
      <c r="W4" s="57"/>
      <c r="X4" s="58"/>
      <c r="Y4" s="58"/>
      <c r="Z4" s="57"/>
      <c r="AA4" s="57"/>
      <c r="AB4" s="58"/>
      <c r="AC4" s="57"/>
      <c r="AD4" s="57"/>
      <c r="AE4" s="58"/>
      <c r="AF4" s="57"/>
      <c r="AG4" s="57"/>
    </row>
    <row r="5" spans="1:33" s="1" customFormat="1" ht="27" customHeight="1">
      <c r="A5" s="17" t="str">
        <f>'60 дев'!A6:U6</f>
        <v>личного первенства XXXIX Фестиваля легкой атлетики  памяти Героя-Пограничника А.Е. Махалина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57"/>
      <c r="W5" s="57"/>
      <c r="X5" s="58"/>
      <c r="Y5" s="58"/>
      <c r="Z5" s="57"/>
      <c r="AA5" s="57"/>
      <c r="AB5" s="57"/>
      <c r="AC5" s="57"/>
      <c r="AD5" s="57"/>
      <c r="AE5" s="57"/>
      <c r="AF5" s="57"/>
      <c r="AG5" s="57"/>
    </row>
    <row r="6" spans="1:33" s="1" customFormat="1" ht="15.75" customHeight="1">
      <c r="A6" s="18"/>
      <c r="B6" s="13"/>
      <c r="C6" s="19" t="s">
        <v>493</v>
      </c>
      <c r="D6" s="13" t="s">
        <v>494</v>
      </c>
      <c r="E6" s="13"/>
      <c r="F6" s="13"/>
      <c r="G6" s="13"/>
      <c r="H6" s="13"/>
      <c r="I6" s="13"/>
      <c r="J6" s="13"/>
      <c r="K6" s="13" t="s">
        <v>757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57"/>
      <c r="W6" s="57"/>
      <c r="X6" s="58"/>
      <c r="Y6" s="58"/>
      <c r="Z6" s="57"/>
      <c r="AA6" s="57"/>
      <c r="AB6" s="58"/>
      <c r="AC6" s="57"/>
      <c r="AD6" s="57"/>
      <c r="AE6" s="58"/>
      <c r="AF6" s="57"/>
      <c r="AG6" s="57"/>
    </row>
    <row r="7" spans="1:33" s="1" customFormat="1" ht="15.75" customHeight="1">
      <c r="A7" s="16" t="s">
        <v>535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58"/>
      <c r="W7" s="58"/>
      <c r="X7" s="59"/>
      <c r="Y7" s="57"/>
      <c r="Z7" s="57"/>
      <c r="AA7" s="57"/>
      <c r="AB7" s="57"/>
      <c r="AC7" s="57"/>
      <c r="AD7" s="57"/>
      <c r="AE7" s="57"/>
      <c r="AF7" s="57"/>
      <c r="AG7" s="57"/>
    </row>
    <row r="8" spans="1:33" s="1" customFormat="1" ht="15.75" customHeight="1">
      <c r="A8" s="20" t="s">
        <v>758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58"/>
      <c r="W8" s="58"/>
      <c r="X8" s="59"/>
      <c r="Y8" s="58"/>
      <c r="Z8" s="72"/>
      <c r="AA8" s="73"/>
      <c r="AB8" s="74"/>
      <c r="AC8" s="74"/>
      <c r="AD8" s="74"/>
      <c r="AE8" s="74"/>
      <c r="AF8" s="74"/>
      <c r="AG8" s="74"/>
    </row>
    <row r="9" spans="1:33" s="2" customFormat="1" ht="15.75" customHeight="1">
      <c r="A9" s="21"/>
      <c r="B9" s="22"/>
      <c r="C9" s="23"/>
      <c r="D9" s="24"/>
      <c r="E9" s="25"/>
      <c r="F9" s="26"/>
      <c r="G9" s="27"/>
      <c r="H9" s="28"/>
      <c r="I9" s="37" t="s">
        <v>512</v>
      </c>
      <c r="J9" s="38"/>
      <c r="K9" s="39"/>
      <c r="P9" s="40" t="s">
        <v>759</v>
      </c>
      <c r="Q9" s="40"/>
      <c r="R9" s="40"/>
      <c r="V9" s="60"/>
      <c r="W9" s="61"/>
      <c r="X9" s="62"/>
      <c r="Y9" s="72"/>
      <c r="Z9" s="72"/>
      <c r="AA9" s="73"/>
      <c r="AB9" s="75"/>
      <c r="AC9" s="75"/>
      <c r="AD9" s="75"/>
      <c r="AE9" s="75"/>
      <c r="AF9" s="75"/>
      <c r="AG9" s="75"/>
    </row>
    <row r="10" spans="1:33" s="3" customFormat="1" ht="18" customHeight="1">
      <c r="A10" s="29" t="s">
        <v>505</v>
      </c>
      <c r="B10" s="29" t="s">
        <v>506</v>
      </c>
      <c r="C10" s="29" t="s">
        <v>2</v>
      </c>
      <c r="D10" s="30" t="s">
        <v>3</v>
      </c>
      <c r="E10" s="29" t="s">
        <v>4</v>
      </c>
      <c r="F10" s="29" t="s">
        <v>5</v>
      </c>
      <c r="G10" s="29" t="s">
        <v>6</v>
      </c>
      <c r="H10" s="31" t="s">
        <v>760</v>
      </c>
      <c r="I10" s="41" t="s">
        <v>508</v>
      </c>
      <c r="J10" s="29" t="s">
        <v>509</v>
      </c>
      <c r="K10" s="29" t="s">
        <v>7</v>
      </c>
      <c r="L10" s="42" t="s">
        <v>761</v>
      </c>
      <c r="M10" s="42"/>
      <c r="N10" s="42"/>
      <c r="O10" s="42"/>
      <c r="P10" s="42"/>
      <c r="Q10" s="42"/>
      <c r="R10" s="42"/>
      <c r="S10" s="42" t="s">
        <v>515</v>
      </c>
      <c r="T10" s="63" t="s">
        <v>505</v>
      </c>
      <c r="U10" s="64" t="s">
        <v>743</v>
      </c>
      <c r="V10" s="65"/>
      <c r="W10" s="66"/>
      <c r="X10" s="67"/>
      <c r="Y10" s="76"/>
      <c r="Z10" s="76"/>
      <c r="AA10" s="67"/>
      <c r="AB10" s="76"/>
      <c r="AC10" s="76"/>
      <c r="AD10" s="76"/>
      <c r="AE10" s="76"/>
      <c r="AF10" s="76"/>
      <c r="AG10" s="76"/>
    </row>
    <row r="11" spans="1:33" s="3" customFormat="1" ht="17.25" customHeight="1">
      <c r="A11" s="29"/>
      <c r="B11" s="29"/>
      <c r="C11" s="29"/>
      <c r="D11" s="30"/>
      <c r="E11" s="29"/>
      <c r="F11" s="29"/>
      <c r="G11" s="29"/>
      <c r="H11" s="31"/>
      <c r="I11" s="41"/>
      <c r="J11" s="29"/>
      <c r="K11" s="29"/>
      <c r="L11" s="43">
        <v>1</v>
      </c>
      <c r="M11" s="43">
        <v>2</v>
      </c>
      <c r="N11" s="43">
        <v>3</v>
      </c>
      <c r="O11" s="44"/>
      <c r="P11" s="43">
        <v>4</v>
      </c>
      <c r="Q11" s="43">
        <v>5</v>
      </c>
      <c r="R11" s="43">
        <v>6</v>
      </c>
      <c r="S11" s="42"/>
      <c r="T11" s="63"/>
      <c r="U11" s="64"/>
      <c r="V11" s="65"/>
      <c r="W11" s="66"/>
      <c r="X11" s="67"/>
      <c r="Y11" s="76"/>
      <c r="Z11" s="76"/>
      <c r="AA11" s="67"/>
      <c r="AB11" s="76"/>
      <c r="AC11" s="76"/>
      <c r="AD11" s="76"/>
      <c r="AE11" s="76"/>
      <c r="AF11" s="76"/>
      <c r="AG11" s="76"/>
    </row>
    <row r="12" spans="1:21" s="4" customFormat="1" ht="16.5" customHeight="1">
      <c r="A12" s="32">
        <v>1</v>
      </c>
      <c r="B12" s="33">
        <v>476</v>
      </c>
      <c r="C12" s="34" t="str">
        <f>VLOOKUP(B12,'Уч дев'!$A$3:$G$527,2,FALSE)</f>
        <v>Исаева Юлия </v>
      </c>
      <c r="D12" s="35">
        <f>VLOOKUP(B12,'Уч дев'!$A$3:$G$527,3,FALSE)</f>
        <v>1996</v>
      </c>
      <c r="E12" s="32" t="str">
        <f>VLOOKUP(B12,'Уч дев'!$A$3:$G$527,4,FALSE)</f>
        <v>КМС</v>
      </c>
      <c r="F12" s="34" t="str">
        <f>VLOOKUP(B12,'Уч дев'!$A$3:$G$527,5,FALSE)</f>
        <v>Мордовия</v>
      </c>
      <c r="G12" s="34" t="str">
        <f>VLOOKUP(B12,'Уч дев'!$A$3:$G$527,6,FALSE)</f>
        <v>МГУ им.Н.П.Огарева</v>
      </c>
      <c r="H12" s="36"/>
      <c r="I12" s="35">
        <v>601</v>
      </c>
      <c r="J12" s="45" t="str">
        <f>LOOKUP(I12,$V$1:$AF$1,$V$2:$AF$2)</f>
        <v>КМС</v>
      </c>
      <c r="K12" s="34" t="str">
        <f>VLOOKUP(B12,'Уч дев'!$A$3:$G$527,7,FALSE)</f>
        <v>Иванов А. И.</v>
      </c>
      <c r="L12" s="46"/>
      <c r="M12" s="46"/>
      <c r="N12" s="46"/>
      <c r="O12" s="47"/>
      <c r="P12" s="46"/>
      <c r="Q12" s="46"/>
      <c r="R12" s="46"/>
      <c r="S12" s="46"/>
      <c r="T12" s="46"/>
      <c r="U12" s="47"/>
    </row>
    <row r="13" spans="1:21" s="4" customFormat="1" ht="16.5" customHeight="1">
      <c r="A13" s="32"/>
      <c r="B13" s="33"/>
      <c r="C13" s="34"/>
      <c r="D13" s="35"/>
      <c r="E13" s="32">
        <v>586</v>
      </c>
      <c r="F13" s="34" t="s">
        <v>762</v>
      </c>
      <c r="G13" s="34" t="s">
        <v>763</v>
      </c>
      <c r="H13" s="36"/>
      <c r="I13" s="35"/>
      <c r="J13" s="45"/>
      <c r="K13" s="34"/>
      <c r="L13" s="46"/>
      <c r="M13" s="46"/>
      <c r="N13" s="46"/>
      <c r="O13" s="47"/>
      <c r="P13" s="46"/>
      <c r="Q13" s="46"/>
      <c r="R13" s="46"/>
      <c r="S13" s="46"/>
      <c r="T13" s="46"/>
      <c r="U13" s="47"/>
    </row>
    <row r="14" spans="1:21" s="4" customFormat="1" ht="16.5" customHeight="1">
      <c r="A14" s="32">
        <v>2</v>
      </c>
      <c r="B14" s="33">
        <v>473</v>
      </c>
      <c r="C14" s="34" t="str">
        <f>VLOOKUP(B14,'Уч дев'!$A$3:$G$527,2,FALSE)</f>
        <v>Рычкова Ольга</v>
      </c>
      <c r="D14" s="35">
        <f>VLOOKUP(B14,'Уч дев'!$A$3:$G$527,3,FALSE)</f>
        <v>1999</v>
      </c>
      <c r="E14" s="32" t="str">
        <f>VLOOKUP(B14,'Уч дев'!$A$3:$G$527,4,FALSE)</f>
        <v>I</v>
      </c>
      <c r="F14" s="34" t="str">
        <f>VLOOKUP(B14,'Уч дев'!$A$3:$G$527,5,FALSE)</f>
        <v>Мордовия</v>
      </c>
      <c r="G14" s="34" t="str">
        <f>VLOOKUP(B14,'Уч дев'!$A$3:$G$527,6,FALSE)</f>
        <v>МГУ им.Н.П.Огарева</v>
      </c>
      <c r="H14" s="36"/>
      <c r="I14" s="35">
        <v>536</v>
      </c>
      <c r="J14" s="45">
        <f aca="true" t="shared" si="0" ref="J14:J24">LOOKUP(I14,$V$1:$AF$1,$V$2:$AF$2)</f>
        <v>2</v>
      </c>
      <c r="K14" s="34" t="str">
        <f>VLOOKUP(B14,'Уч дев'!$A$3:$G$527,7,FALSE)</f>
        <v>Бареев Ю. К.</v>
      </c>
      <c r="L14" s="34"/>
      <c r="M14" s="34"/>
      <c r="N14" s="34"/>
      <c r="O14" s="48"/>
      <c r="P14" s="34"/>
      <c r="Q14" s="34"/>
      <c r="R14" s="34"/>
      <c r="S14" s="34"/>
      <c r="T14" s="34"/>
      <c r="U14" s="48"/>
    </row>
    <row r="15" spans="1:21" s="4" customFormat="1" ht="16.5" customHeight="1">
      <c r="A15" s="32"/>
      <c r="B15" s="33"/>
      <c r="C15" s="34"/>
      <c r="D15" s="35"/>
      <c r="E15" s="32" t="s">
        <v>764</v>
      </c>
      <c r="F15" s="34" t="s">
        <v>765</v>
      </c>
      <c r="G15" s="34" t="s">
        <v>766</v>
      </c>
      <c r="H15" s="36"/>
      <c r="I15" s="35"/>
      <c r="J15" s="45"/>
      <c r="K15" s="34"/>
      <c r="L15" s="34"/>
      <c r="M15" s="34"/>
      <c r="N15" s="34"/>
      <c r="O15" s="48"/>
      <c r="P15" s="34"/>
      <c r="Q15" s="34"/>
      <c r="R15" s="34"/>
      <c r="S15" s="34"/>
      <c r="T15" s="34"/>
      <c r="U15" s="48"/>
    </row>
    <row r="16" spans="1:21" s="4" customFormat="1" ht="16.5" customHeight="1">
      <c r="A16" s="32">
        <v>3</v>
      </c>
      <c r="B16" s="33">
        <v>39</v>
      </c>
      <c r="C16" s="34" t="str">
        <f>VLOOKUP(B16,'Уч дев'!$A$3:$G$527,2,FALSE)</f>
        <v>Золотарева Марта</v>
      </c>
      <c r="D16" s="35">
        <f>VLOOKUP(B16,'Уч дев'!$A$3:$G$527,3,FALSE)</f>
        <v>1995</v>
      </c>
      <c r="E16" s="32" t="str">
        <f>VLOOKUP(B16,'Уч дев'!$A$3:$G$527,4,FALSE)</f>
        <v>1</v>
      </c>
      <c r="F16" s="34" t="str">
        <f>VLOOKUP(B16,'Уч дев'!$A$3:$G$527,5,FALSE)</f>
        <v>Пензенская</v>
      </c>
      <c r="G16" s="34" t="str">
        <f>VLOOKUP(B16,'Уч дев'!$A$3:$G$527,6,FALSE)</f>
        <v>СШ-6,ПГУ</v>
      </c>
      <c r="H16" s="36"/>
      <c r="I16" s="35">
        <v>524</v>
      </c>
      <c r="J16" s="45">
        <f t="shared" si="0"/>
        <v>2</v>
      </c>
      <c r="K16" s="34" t="str">
        <f>VLOOKUP(B16,'Уч дев'!$A$3:$G$527,7,FALSE)</f>
        <v>Беляев С.Н.</v>
      </c>
      <c r="L16" s="34"/>
      <c r="M16" s="34"/>
      <c r="N16" s="34"/>
      <c r="O16" s="48"/>
      <c r="P16" s="34"/>
      <c r="Q16" s="34"/>
      <c r="R16" s="34"/>
      <c r="S16" s="34"/>
      <c r="T16" s="34"/>
      <c r="U16" s="48"/>
    </row>
    <row r="17" spans="1:21" s="4" customFormat="1" ht="16.5" customHeight="1">
      <c r="A17" s="32"/>
      <c r="B17" s="33"/>
      <c r="C17" s="34"/>
      <c r="D17" s="35"/>
      <c r="E17" s="32">
        <v>490</v>
      </c>
      <c r="F17" s="34" t="s">
        <v>767</v>
      </c>
      <c r="G17" s="34" t="s">
        <v>768</v>
      </c>
      <c r="H17" s="36"/>
      <c r="I17" s="35"/>
      <c r="J17" s="45"/>
      <c r="K17" s="34"/>
      <c r="L17" s="34"/>
      <c r="M17" s="34"/>
      <c r="N17" s="34"/>
      <c r="O17" s="48"/>
      <c r="P17" s="34"/>
      <c r="Q17" s="34"/>
      <c r="R17" s="34"/>
      <c r="S17" s="34"/>
      <c r="T17" s="34"/>
      <c r="U17" s="48"/>
    </row>
    <row r="18" spans="1:21" s="4" customFormat="1" ht="16.5" customHeight="1">
      <c r="A18" s="32">
        <v>4</v>
      </c>
      <c r="B18" s="33">
        <v>137</v>
      </c>
      <c r="C18" s="34" t="str">
        <f>VLOOKUP(B18,'Уч дев'!$A$3:$G$527,2,FALSE)</f>
        <v>Аралина Ольга</v>
      </c>
      <c r="D18" s="35">
        <f>VLOOKUP(B18,'Уч дев'!$A$3:$G$527,3,FALSE)</f>
        <v>2003</v>
      </c>
      <c r="E18" s="32" t="str">
        <f>VLOOKUP(B18,'Уч дев'!$A$3:$G$527,4,FALSE)</f>
        <v>2</v>
      </c>
      <c r="F18" s="34" t="str">
        <f>VLOOKUP(B18,'Уч дев'!$A$3:$G$527,5,FALSE)</f>
        <v>Пензенская</v>
      </c>
      <c r="G18" s="34" t="str">
        <f>VLOOKUP(B18,'Уч дев'!$A$3:$G$527,6,FALSE)</f>
        <v>КСШОР</v>
      </c>
      <c r="H18" s="36"/>
      <c r="I18" s="35">
        <v>515</v>
      </c>
      <c r="J18" s="45">
        <f t="shared" si="0"/>
        <v>2</v>
      </c>
      <c r="K18" s="34" t="str">
        <f>VLOOKUP(B18,'Уч дев'!$A$3:$G$527,7,FALSE)</f>
        <v>Зотова Н.А.</v>
      </c>
      <c r="L18" s="46"/>
      <c r="M18" s="46"/>
      <c r="N18" s="46"/>
      <c r="O18" s="47"/>
      <c r="P18" s="46"/>
      <c r="Q18" s="46"/>
      <c r="R18" s="46"/>
      <c r="S18" s="46"/>
      <c r="T18" s="46"/>
      <c r="U18" s="47"/>
    </row>
    <row r="19" spans="1:21" s="4" customFormat="1" ht="16.5" customHeight="1">
      <c r="A19" s="32"/>
      <c r="B19" s="33"/>
      <c r="C19" s="34"/>
      <c r="D19" s="35"/>
      <c r="E19" s="32">
        <v>488</v>
      </c>
      <c r="F19" s="34" t="s">
        <v>769</v>
      </c>
      <c r="G19" s="34" t="s">
        <v>770</v>
      </c>
      <c r="H19" s="36"/>
      <c r="I19" s="35"/>
      <c r="J19" s="45"/>
      <c r="K19" s="34"/>
      <c r="L19" s="46"/>
      <c r="M19" s="46"/>
      <c r="N19" s="46"/>
      <c r="O19" s="47"/>
      <c r="P19" s="46"/>
      <c r="Q19" s="46"/>
      <c r="R19" s="46"/>
      <c r="S19" s="46"/>
      <c r="T19" s="46"/>
      <c r="U19" s="47"/>
    </row>
    <row r="20" spans="1:21" s="4" customFormat="1" ht="16.5" customHeight="1">
      <c r="A20" s="32">
        <v>7</v>
      </c>
      <c r="B20" s="33">
        <v>42</v>
      </c>
      <c r="C20" s="34" t="str">
        <f>VLOOKUP(B20,'Уч дев'!$A$3:$G$527,2,FALSE)</f>
        <v>Борискина Мария</v>
      </c>
      <c r="D20" s="35">
        <f>VLOOKUP(B20,'Уч дев'!$A$3:$G$527,3,FALSE)</f>
        <v>1996</v>
      </c>
      <c r="E20" s="32" t="str">
        <f>VLOOKUP(B20,'Уч дев'!$A$3:$G$527,4,FALSE)</f>
        <v>2</v>
      </c>
      <c r="F20" s="34" t="str">
        <f>VLOOKUP(B20,'Уч дев'!$A$3:$G$527,5,FALSE)</f>
        <v>Пензенская</v>
      </c>
      <c r="G20" s="34" t="str">
        <f>VLOOKUP(B20,'Уч дев'!$A$3:$G$527,6,FALSE)</f>
        <v>СШ-6,ПГУ</v>
      </c>
      <c r="H20" s="36"/>
      <c r="I20" s="35">
        <v>475</v>
      </c>
      <c r="J20" s="45">
        <f t="shared" si="0"/>
        <v>3</v>
      </c>
      <c r="K20" s="34" t="str">
        <f>VLOOKUP(B20,'Уч дев'!$A$3:$G$527,7,FALSE)</f>
        <v>Беляев С.Н.</v>
      </c>
      <c r="L20" s="34"/>
      <c r="M20" s="34"/>
      <c r="N20" s="34"/>
      <c r="O20" s="48"/>
      <c r="P20" s="34"/>
      <c r="Q20" s="34"/>
      <c r="R20" s="34"/>
      <c r="S20" s="34"/>
      <c r="T20" s="34"/>
      <c r="U20" s="48"/>
    </row>
    <row r="21" spans="1:21" s="4" customFormat="1" ht="16.5" customHeight="1">
      <c r="A21" s="32"/>
      <c r="B21" s="33"/>
      <c r="C21" s="34"/>
      <c r="D21" s="35"/>
      <c r="E21" s="32" t="s">
        <v>764</v>
      </c>
      <c r="F21" s="34" t="s">
        <v>771</v>
      </c>
      <c r="G21" s="34" t="s">
        <v>772</v>
      </c>
      <c r="H21" s="36"/>
      <c r="I21" s="35"/>
      <c r="J21" s="45"/>
      <c r="K21" s="34"/>
      <c r="L21" s="34"/>
      <c r="M21" s="34"/>
      <c r="N21" s="34"/>
      <c r="O21" s="48"/>
      <c r="P21" s="34"/>
      <c r="Q21" s="34"/>
      <c r="R21" s="34"/>
      <c r="S21" s="34"/>
      <c r="T21" s="34"/>
      <c r="U21" s="48"/>
    </row>
    <row r="22" spans="1:27" s="4" customFormat="1" ht="16.5" customHeight="1">
      <c r="A22" s="32">
        <v>8</v>
      </c>
      <c r="B22" s="33">
        <v>93</v>
      </c>
      <c r="C22" s="34" t="str">
        <f>VLOOKUP(B22,'Уч дев'!$A$3:$G$527,2,FALSE)</f>
        <v>Лайтер Полина</v>
      </c>
      <c r="D22" s="35">
        <f>VLOOKUP(B22,'Уч дев'!$A$3:$G$527,3,FALSE)</f>
        <v>2002</v>
      </c>
      <c r="E22" s="32" t="str">
        <f>VLOOKUP(B22,'Уч дев'!$A$3:$G$527,4,FALSE)</f>
        <v>2</v>
      </c>
      <c r="F22" s="34" t="str">
        <f>VLOOKUP(B22,'Уч дев'!$A$3:$G$527,5,FALSE)</f>
        <v>Саратовская</v>
      </c>
      <c r="G22" s="34" t="str">
        <f>VLOOKUP(B22,'Уч дев'!$A$3:$G$527,6,FALSE)</f>
        <v>ДЮСШ Энгельс</v>
      </c>
      <c r="H22" s="36"/>
      <c r="I22" s="35">
        <v>441</v>
      </c>
      <c r="J22" s="45" t="str">
        <f t="shared" si="0"/>
        <v>1ю</v>
      </c>
      <c r="K22" s="34" t="str">
        <f>VLOOKUP(B22,'Уч дев'!$A$3:$G$527,7,FALSE)</f>
        <v>Ромашко М.А.</v>
      </c>
      <c r="L22" s="49"/>
      <c r="M22" s="49"/>
      <c r="N22" s="49"/>
      <c r="O22" s="50"/>
      <c r="P22" s="49"/>
      <c r="Q22" s="49"/>
      <c r="R22" s="49"/>
      <c r="S22" s="49"/>
      <c r="T22" s="49"/>
      <c r="U22" s="68"/>
      <c r="AA22" s="77"/>
    </row>
    <row r="23" spans="1:27" s="4" customFormat="1" ht="16.5" customHeight="1">
      <c r="A23" s="32"/>
      <c r="B23" s="33"/>
      <c r="C23" s="34"/>
      <c r="D23" s="35"/>
      <c r="E23" s="32" t="s">
        <v>764</v>
      </c>
      <c r="F23" s="34" t="s">
        <v>773</v>
      </c>
      <c r="G23" s="34" t="s">
        <v>774</v>
      </c>
      <c r="H23" s="36"/>
      <c r="I23" s="35"/>
      <c r="J23" s="45"/>
      <c r="K23" s="34"/>
      <c r="L23" s="49"/>
      <c r="M23" s="49"/>
      <c r="N23" s="49"/>
      <c r="O23" s="50"/>
      <c r="P23" s="49"/>
      <c r="Q23" s="49"/>
      <c r="R23" s="49"/>
      <c r="S23" s="49"/>
      <c r="T23" s="49"/>
      <c r="U23" s="68"/>
      <c r="AA23" s="77"/>
    </row>
    <row r="24" spans="1:23" s="4" customFormat="1" ht="16.5" customHeight="1">
      <c r="A24" s="32">
        <v>5</v>
      </c>
      <c r="B24" s="33">
        <v>323</v>
      </c>
      <c r="C24" s="34" t="str">
        <f>VLOOKUP(B24,'Уч дев'!$A$3:$G$527,2,FALSE)</f>
        <v>Лежукова Софья</v>
      </c>
      <c r="D24" s="35">
        <f>VLOOKUP(B24,'Уч дев'!$A$3:$G$527,3,FALSE)</f>
        <v>2002</v>
      </c>
      <c r="E24" s="32" t="str">
        <f>VLOOKUP(B24,'Уч дев'!$A$3:$G$527,4,FALSE)</f>
        <v>1</v>
      </c>
      <c r="F24" s="34" t="str">
        <f>VLOOKUP(B24,'Уч дев'!$A$3:$G$527,5,FALSE)</f>
        <v>Тульская</v>
      </c>
      <c r="G24" s="34" t="str">
        <f>VLOOKUP(B24,'Уч дев'!$A$3:$G$527,6,FALSE)</f>
        <v>СШОР л/а,ДЮСШ Алексин</v>
      </c>
      <c r="H24" s="36"/>
      <c r="I24" s="35">
        <v>512</v>
      </c>
      <c r="J24" s="45">
        <f t="shared" si="0"/>
        <v>2</v>
      </c>
      <c r="K24" s="34" t="str">
        <f>VLOOKUP(B24,'Уч дев'!$A$3:$G$527,7,FALSE)</f>
        <v>Ковтун Н.Н.,Муругова Н.С.</v>
      </c>
      <c r="L24" s="51"/>
      <c r="M24" s="51"/>
      <c r="N24" s="51"/>
      <c r="O24" s="50"/>
      <c r="P24" s="51"/>
      <c r="Q24" s="51"/>
      <c r="R24" s="51"/>
      <c r="S24" s="51"/>
      <c r="T24" s="51"/>
      <c r="U24" s="68"/>
      <c r="V24" s="69"/>
      <c r="W24" s="70"/>
    </row>
    <row r="25" spans="1:23" s="4" customFormat="1" ht="16.5" customHeight="1">
      <c r="A25" s="32"/>
      <c r="B25" s="33"/>
      <c r="C25" s="34"/>
      <c r="D25" s="35"/>
      <c r="E25" s="32">
        <v>450</v>
      </c>
      <c r="F25" s="34" t="s">
        <v>775</v>
      </c>
      <c r="G25" s="34" t="s">
        <v>776</v>
      </c>
      <c r="H25" s="36"/>
      <c r="I25" s="35"/>
      <c r="J25" s="45"/>
      <c r="K25" s="34"/>
      <c r="L25" s="51"/>
      <c r="M25" s="51"/>
      <c r="N25" s="51"/>
      <c r="O25" s="50"/>
      <c r="P25" s="51"/>
      <c r="Q25" s="51"/>
      <c r="R25" s="51"/>
      <c r="S25" s="51"/>
      <c r="T25" s="51"/>
      <c r="U25" s="68"/>
      <c r="V25" s="69"/>
      <c r="W25" s="70"/>
    </row>
    <row r="26" spans="1:23" s="4" customFormat="1" ht="16.5" customHeight="1">
      <c r="A26" s="32">
        <v>6</v>
      </c>
      <c r="B26" s="33">
        <v>431</v>
      </c>
      <c r="C26" s="34" t="str">
        <f>VLOOKUP(B26,'Уч дев'!$A$3:$G$527,2,FALSE)</f>
        <v>Исупова Дарья</v>
      </c>
      <c r="D26" s="35">
        <f>VLOOKUP(B26,'Уч дев'!$A$3:$G$527,3,FALSE)</f>
        <v>2004</v>
      </c>
      <c r="E26" s="32">
        <f>VLOOKUP(B26,'Уч дев'!$A$3:$G$527,4,FALSE)</f>
        <v>2</v>
      </c>
      <c r="F26" s="34" t="str">
        <f>VLOOKUP(B26,'Уч дев'!$A$3:$G$527,5,FALSE)</f>
        <v>Мордовия</v>
      </c>
      <c r="G26" s="34" t="str">
        <f>VLOOKUP(B26,'Уч дев'!$A$3:$G$527,6,FALSE)</f>
        <v>КСШОР</v>
      </c>
      <c r="H26" s="36"/>
      <c r="I26" s="35">
        <v>500</v>
      </c>
      <c r="J26" s="45">
        <f>LOOKUP(I26,$V$1:$AF$1,$V$2:$AF$2)</f>
        <v>3</v>
      </c>
      <c r="K26" s="34" t="str">
        <f>VLOOKUP(B26,'Уч дев'!$A$3:$G$527,7,FALSE)</f>
        <v>Разовы ВН и ЛИ</v>
      </c>
      <c r="L26" s="51"/>
      <c r="M26" s="51"/>
      <c r="N26" s="51"/>
      <c r="O26" s="50"/>
      <c r="P26" s="51"/>
      <c r="Q26" s="51"/>
      <c r="R26" s="51"/>
      <c r="S26" s="51"/>
      <c r="T26" s="51"/>
      <c r="U26" s="68"/>
      <c r="V26" s="69"/>
      <c r="W26" s="70"/>
    </row>
    <row r="27" spans="1:23" s="4" customFormat="1" ht="16.5" customHeight="1">
      <c r="A27" s="32"/>
      <c r="B27" s="33"/>
      <c r="C27" s="34"/>
      <c r="D27" s="35"/>
      <c r="E27" s="32">
        <v>440</v>
      </c>
      <c r="F27" s="34" t="s">
        <v>777</v>
      </c>
      <c r="G27" s="34" t="s">
        <v>778</v>
      </c>
      <c r="H27" s="36"/>
      <c r="I27" s="35"/>
      <c r="J27" s="45"/>
      <c r="K27" s="34"/>
      <c r="L27" s="51"/>
      <c r="M27" s="51"/>
      <c r="N27" s="51"/>
      <c r="O27" s="50"/>
      <c r="P27" s="51"/>
      <c r="Q27" s="51"/>
      <c r="R27" s="51"/>
      <c r="S27" s="51"/>
      <c r="T27" s="51"/>
      <c r="U27" s="68"/>
      <c r="V27" s="69"/>
      <c r="W27" s="70"/>
    </row>
    <row r="30" ht="15.75"/>
    <row r="31" ht="15.75"/>
    <row r="32" ht="15.75"/>
    <row r="33" ht="15.75"/>
    <row r="34" ht="15.75"/>
  </sheetData>
  <sheetProtection password="C1E8" sheet="1" formatCells="0" formatColumns="0" formatRows="0" insertColumns="0" insertRows="0" insertHyperlinks="0" deleteColumns="0" deleteRows="0" sort="0" autoFilter="0" pivotTables="0"/>
  <mergeCells count="26">
    <mergeCell ref="A1:U1"/>
    <mergeCell ref="A2:U2"/>
    <mergeCell ref="A3:U3"/>
    <mergeCell ref="A4:U4"/>
    <mergeCell ref="A5:U5"/>
    <mergeCell ref="D6:J6"/>
    <mergeCell ref="K6:U6"/>
    <mergeCell ref="A7:U7"/>
    <mergeCell ref="A8:U8"/>
    <mergeCell ref="I9:J9"/>
    <mergeCell ref="P9:R9"/>
    <mergeCell ref="L10:R10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S10:S11"/>
    <mergeCell ref="T10:T11"/>
    <mergeCell ref="U10:U11"/>
  </mergeCells>
  <printOptions horizontalCentered="1"/>
  <pageMargins left="0.16" right="0.16" top="0.16" bottom="0.16" header="0.16" footer="0.16"/>
  <pageSetup fitToHeight="2" horizontalDpi="600" verticalDpi="600" orientation="landscape" paperSize="9" scale="93"/>
  <colBreaks count="1" manualBreakCount="1">
    <brk id="11" max="3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D54FE3"/>
  </sheetPr>
  <dimension ref="A1:AL182"/>
  <sheetViews>
    <sheetView tabSelected="1" view="pageBreakPreview" zoomScaleSheetLayoutView="100" workbookViewId="0" topLeftCell="A48">
      <selection activeCell="B122" sqref="B122"/>
    </sheetView>
  </sheetViews>
  <sheetFormatPr defaultColWidth="9.125" defaultRowHeight="12.75"/>
  <cols>
    <col min="1" max="1" width="6.25390625" style="5" customWidth="1"/>
    <col min="2" max="2" width="4.875" style="6" customWidth="1"/>
    <col min="3" max="3" width="24.375" style="7" customWidth="1"/>
    <col min="4" max="4" width="8.375" style="8" customWidth="1"/>
    <col min="5" max="5" width="6.00390625" style="6" customWidth="1"/>
    <col min="6" max="6" width="14.875" style="9" customWidth="1"/>
    <col min="7" max="7" width="28.25390625" style="10" customWidth="1"/>
    <col min="8" max="8" width="7.125" style="98" customWidth="1"/>
    <col min="9" max="9" width="6.00390625" style="98" customWidth="1"/>
    <col min="10" max="10" width="6.00390625" style="6" customWidth="1"/>
    <col min="11" max="11" width="7.125" style="13" hidden="1" customWidth="1"/>
    <col min="12" max="12" width="6.00390625" style="6" customWidth="1"/>
    <col min="13" max="15" width="6.00390625" style="160" hidden="1" customWidth="1"/>
    <col min="16" max="16" width="33.75390625" style="7" customWidth="1"/>
    <col min="17" max="17" width="5.00390625" style="234" hidden="1" customWidth="1"/>
    <col min="18" max="19" width="5.00390625" style="7" hidden="1" customWidth="1"/>
    <col min="20" max="20" width="7.25390625" style="7" hidden="1" customWidth="1"/>
    <col min="21" max="21" width="5.625" style="7" hidden="1" customWidth="1"/>
    <col min="22" max="30" width="6.875" style="7" hidden="1" customWidth="1"/>
    <col min="31" max="31" width="5.75390625" style="7" hidden="1" customWidth="1"/>
    <col min="32" max="38" width="3.00390625" style="6" hidden="1" customWidth="1"/>
    <col min="39" max="16384" width="9.125" style="7" customWidth="1"/>
  </cols>
  <sheetData>
    <row r="1" spans="1:38" ht="15.75" customHeight="1">
      <c r="A1" s="16" t="s">
        <v>485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260"/>
      <c r="V1" s="185">
        <v>5</v>
      </c>
      <c r="W1" s="185">
        <v>7.6</v>
      </c>
      <c r="X1" s="185">
        <v>7.7</v>
      </c>
      <c r="Y1" s="185">
        <v>8.1</v>
      </c>
      <c r="Z1" s="185">
        <v>8.5</v>
      </c>
      <c r="AA1" s="185">
        <v>9</v>
      </c>
      <c r="AB1" s="185">
        <v>9.5</v>
      </c>
      <c r="AC1" s="185">
        <v>10</v>
      </c>
      <c r="AD1" s="185">
        <v>10.6</v>
      </c>
      <c r="AF1" s="55">
        <v>10</v>
      </c>
      <c r="AG1" s="55">
        <v>7</v>
      </c>
      <c r="AH1" s="55">
        <v>4</v>
      </c>
      <c r="AI1" s="55">
        <v>3</v>
      </c>
      <c r="AJ1" s="55">
        <v>2</v>
      </c>
      <c r="AK1" s="55">
        <v>1</v>
      </c>
      <c r="AL1" s="55">
        <v>0</v>
      </c>
    </row>
    <row r="2" spans="1:38" ht="13.5" customHeight="1">
      <c r="A2" s="15" t="s">
        <v>486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55" t="s">
        <v>34</v>
      </c>
      <c r="W2" s="55" t="s">
        <v>34</v>
      </c>
      <c r="X2" s="55">
        <v>1</v>
      </c>
      <c r="Y2" s="55">
        <v>2</v>
      </c>
      <c r="Z2" s="55">
        <v>3</v>
      </c>
      <c r="AA2" s="55" t="s">
        <v>487</v>
      </c>
      <c r="AB2" s="55" t="s">
        <v>488</v>
      </c>
      <c r="AC2" s="55" t="s">
        <v>489</v>
      </c>
      <c r="AD2" s="55" t="s">
        <v>490</v>
      </c>
      <c r="AF2" s="55">
        <v>1</v>
      </c>
      <c r="AG2" s="55">
        <v>2</v>
      </c>
      <c r="AH2" s="55">
        <v>3</v>
      </c>
      <c r="AI2" s="55">
        <v>4</v>
      </c>
      <c r="AJ2" s="55">
        <v>5</v>
      </c>
      <c r="AK2" s="55">
        <v>6</v>
      </c>
      <c r="AL2" s="55">
        <v>7</v>
      </c>
    </row>
    <row r="3" spans="11:38" s="1" customFormat="1" ht="8.25" customHeight="1">
      <c r="K3" s="13"/>
      <c r="M3" s="302"/>
      <c r="N3" s="302"/>
      <c r="Q3" s="305"/>
      <c r="W3" s="71"/>
      <c r="AF3" s="13"/>
      <c r="AG3" s="13"/>
      <c r="AH3" s="13"/>
      <c r="AI3" s="13"/>
      <c r="AJ3" s="13"/>
      <c r="AK3" s="13"/>
      <c r="AL3" s="13"/>
    </row>
    <row r="4" spans="1:38" s="1" customFormat="1" ht="8.25" customHeight="1">
      <c r="A4" s="18"/>
      <c r="B4" s="13"/>
      <c r="C4" s="13"/>
      <c r="D4" s="118"/>
      <c r="E4" s="13"/>
      <c r="F4" s="19"/>
      <c r="G4" s="10"/>
      <c r="H4" s="143"/>
      <c r="I4" s="143"/>
      <c r="J4" s="13"/>
      <c r="K4" s="13"/>
      <c r="L4" s="13"/>
      <c r="M4" s="143"/>
      <c r="N4" s="143"/>
      <c r="O4" s="143"/>
      <c r="P4" s="6"/>
      <c r="Q4" s="250"/>
      <c r="V4" s="57"/>
      <c r="W4" s="58"/>
      <c r="X4" s="57"/>
      <c r="Y4" s="57"/>
      <c r="Z4" s="58"/>
      <c r="AA4" s="57"/>
      <c r="AB4" s="57"/>
      <c r="AC4" s="58"/>
      <c r="AD4" s="57"/>
      <c r="AE4" s="57"/>
      <c r="AF4" s="58"/>
      <c r="AG4" s="57"/>
      <c r="AH4" s="57"/>
      <c r="AI4" s="58"/>
      <c r="AJ4" s="57"/>
      <c r="AK4" s="57"/>
      <c r="AL4" s="57"/>
    </row>
    <row r="5" spans="1:38" s="1" customFormat="1" ht="16.5" customHeight="1">
      <c r="A5" s="16" t="s">
        <v>491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57"/>
      <c r="W5" s="58"/>
      <c r="X5" s="57"/>
      <c r="Y5" s="57"/>
      <c r="Z5" s="58"/>
      <c r="AA5" s="57"/>
      <c r="AB5" s="57"/>
      <c r="AC5" s="58"/>
      <c r="AD5" s="57"/>
      <c r="AE5" s="57"/>
      <c r="AF5" s="58"/>
      <c r="AG5" s="57"/>
      <c r="AH5" s="57"/>
      <c r="AI5" s="58"/>
      <c r="AJ5" s="57"/>
      <c r="AK5" s="57"/>
      <c r="AL5" s="57"/>
    </row>
    <row r="6" spans="1:38" s="1" customFormat="1" ht="21" customHeight="1">
      <c r="A6" s="17" t="s">
        <v>492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57"/>
      <c r="W6" s="58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</row>
    <row r="7" spans="1:38" s="1" customFormat="1" ht="15.75" customHeight="1">
      <c r="A7" s="18"/>
      <c r="B7" s="13"/>
      <c r="C7" s="19" t="s">
        <v>493</v>
      </c>
      <c r="D7" s="13" t="s">
        <v>494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6" t="s">
        <v>495</v>
      </c>
      <c r="Q7" s="6"/>
      <c r="R7" s="6"/>
      <c r="S7" s="6"/>
      <c r="T7" s="6"/>
      <c r="U7" s="6"/>
      <c r="V7" s="57"/>
      <c r="W7" s="58"/>
      <c r="X7" s="57"/>
      <c r="Y7" s="57"/>
      <c r="Z7" s="58"/>
      <c r="AA7" s="57"/>
      <c r="AB7" s="57"/>
      <c r="AC7" s="58"/>
      <c r="AD7" s="57"/>
      <c r="AE7" s="57"/>
      <c r="AF7" s="58"/>
      <c r="AG7" s="57"/>
      <c r="AH7" s="57"/>
      <c r="AI7" s="58"/>
      <c r="AJ7" s="57"/>
      <c r="AK7" s="57"/>
      <c r="AL7" s="57"/>
    </row>
    <row r="8" spans="1:38" s="1" customFormat="1" ht="15.75" customHeight="1">
      <c r="A8" s="16" t="s">
        <v>496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58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</row>
    <row r="9" spans="1:38" s="1" customFormat="1" ht="15.75" customHeight="1">
      <c r="A9" s="20" t="s">
        <v>497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58"/>
      <c r="W9" s="58"/>
      <c r="X9" s="72"/>
      <c r="Y9" s="73"/>
      <c r="Z9" s="74"/>
      <c r="AA9" s="74"/>
      <c r="AB9" s="74"/>
      <c r="AC9" s="74"/>
      <c r="AD9" s="74"/>
      <c r="AE9" s="74"/>
      <c r="AF9" s="200"/>
      <c r="AG9" s="200"/>
      <c r="AH9" s="200"/>
      <c r="AI9" s="200"/>
      <c r="AJ9" s="200"/>
      <c r="AK9" s="200"/>
      <c r="AL9" s="200"/>
    </row>
    <row r="10" spans="1:38" ht="12.75" customHeight="1">
      <c r="A10" s="39"/>
      <c r="B10" s="22"/>
      <c r="C10" s="119"/>
      <c r="D10" s="120"/>
      <c r="E10" s="39"/>
      <c r="F10" s="39"/>
      <c r="H10" s="39"/>
      <c r="I10" s="39"/>
      <c r="J10" s="39"/>
      <c r="K10" s="263"/>
      <c r="L10" s="169" t="s">
        <v>498</v>
      </c>
      <c r="M10" s="170"/>
      <c r="N10" s="170"/>
      <c r="O10" s="170"/>
      <c r="P10" s="39" t="s">
        <v>499</v>
      </c>
      <c r="Q10" s="265"/>
      <c r="R10" s="39"/>
      <c r="S10" s="39"/>
      <c r="T10" s="39"/>
      <c r="U10" s="39"/>
      <c r="V10" s="58"/>
      <c r="W10" s="58"/>
      <c r="X10" s="72"/>
      <c r="Y10" s="73"/>
      <c r="Z10" s="72"/>
      <c r="AA10" s="72"/>
      <c r="AB10" s="72"/>
      <c r="AC10" s="72"/>
      <c r="AD10" s="72"/>
      <c r="AE10" s="72"/>
      <c r="AF10" s="57"/>
      <c r="AG10" s="57"/>
      <c r="AH10" s="57"/>
      <c r="AI10" s="57"/>
      <c r="AJ10" s="57"/>
      <c r="AK10" s="57"/>
      <c r="AL10" s="57"/>
    </row>
    <row r="11" spans="1:38" s="2" customFormat="1" ht="13.5" customHeight="1">
      <c r="A11" s="21"/>
      <c r="B11" s="22"/>
      <c r="C11" s="23" t="s">
        <v>500</v>
      </c>
      <c r="D11" s="24"/>
      <c r="E11" s="25"/>
      <c r="F11" s="26"/>
      <c r="H11" s="301"/>
      <c r="I11" s="301"/>
      <c r="J11" s="301"/>
      <c r="K11" s="303"/>
      <c r="L11" s="37" t="s">
        <v>501</v>
      </c>
      <c r="M11" s="173"/>
      <c r="N11" s="173"/>
      <c r="O11" s="173"/>
      <c r="P11" s="39" t="s">
        <v>502</v>
      </c>
      <c r="Q11" s="146" t="s">
        <v>503</v>
      </c>
      <c r="R11" s="146"/>
      <c r="S11" s="147" t="s">
        <v>504</v>
      </c>
      <c r="T11" s="147"/>
      <c r="U11" s="147"/>
      <c r="V11" s="60"/>
      <c r="W11" s="72"/>
      <c r="X11" s="72"/>
      <c r="Y11" s="73"/>
      <c r="Z11" s="75"/>
      <c r="AA11" s="75"/>
      <c r="AB11" s="75"/>
      <c r="AC11" s="75"/>
      <c r="AD11" s="75"/>
      <c r="AE11" s="75"/>
      <c r="AF11" s="86"/>
      <c r="AG11" s="86"/>
      <c r="AH11" s="86"/>
      <c r="AI11" s="86"/>
      <c r="AJ11" s="86"/>
      <c r="AK11" s="86"/>
      <c r="AL11" s="86"/>
    </row>
    <row r="12" spans="1:38" s="3" customFormat="1" ht="24.75" customHeight="1">
      <c r="A12" s="123" t="s">
        <v>505</v>
      </c>
      <c r="B12" s="123" t="s">
        <v>506</v>
      </c>
      <c r="C12" s="123" t="s">
        <v>2</v>
      </c>
      <c r="D12" s="124" t="s">
        <v>3</v>
      </c>
      <c r="E12" s="123" t="s">
        <v>4</v>
      </c>
      <c r="F12" s="123" t="s">
        <v>5</v>
      </c>
      <c r="G12" s="125" t="s">
        <v>6</v>
      </c>
      <c r="H12" s="148" t="s">
        <v>507</v>
      </c>
      <c r="I12" s="174" t="s">
        <v>508</v>
      </c>
      <c r="J12" s="175" t="s">
        <v>509</v>
      </c>
      <c r="K12" s="254"/>
      <c r="L12" s="175" t="s">
        <v>510</v>
      </c>
      <c r="M12" s="148" t="s">
        <v>511</v>
      </c>
      <c r="N12" s="148" t="s">
        <v>512</v>
      </c>
      <c r="O12" s="148" t="s">
        <v>513</v>
      </c>
      <c r="P12" s="176" t="s">
        <v>7</v>
      </c>
      <c r="Q12" s="295" t="s">
        <v>514</v>
      </c>
      <c r="R12" s="188"/>
      <c r="S12" s="188"/>
      <c r="T12" s="189" t="s">
        <v>515</v>
      </c>
      <c r="U12" s="188" t="s">
        <v>505</v>
      </c>
      <c r="V12" s="105"/>
      <c r="W12" s="191"/>
      <c r="X12" s="191"/>
      <c r="Y12" s="201"/>
      <c r="AF12" s="202"/>
      <c r="AG12" s="202"/>
      <c r="AH12" s="202"/>
      <c r="AI12" s="202"/>
      <c r="AJ12" s="202"/>
      <c r="AK12" s="202"/>
      <c r="AL12" s="202"/>
    </row>
    <row r="13" spans="1:38" s="115" customFormat="1" ht="15" customHeight="1">
      <c r="A13" s="133">
        <v>1</v>
      </c>
      <c r="B13" s="133">
        <v>256</v>
      </c>
      <c r="C13" s="134" t="str">
        <f>VLOOKUP(B13,'Уч дев'!$A$3:$G$527,2,FALSE)</f>
        <v>Меняфова Альбина </v>
      </c>
      <c r="D13" s="135">
        <f>VLOOKUP(B13,'Уч дев'!$A$3:$G$527,3,FALSE)</f>
        <v>2005</v>
      </c>
      <c r="E13" s="136">
        <f>VLOOKUP(B13,'Уч дев'!$A$3:$G$527,4,FALSE)</f>
        <v>1</v>
      </c>
      <c r="F13" s="134" t="str">
        <f>VLOOKUP(B13,'Уч дев'!$A$3:$G$527,5,FALSE)</f>
        <v>Пензенская</v>
      </c>
      <c r="G13" s="138" t="str">
        <f>VLOOKUP(B13,'Уч дев'!$A$3:$G$527,6,FALSE)</f>
        <v>КСШОР, СОШ Ст.Каменка</v>
      </c>
      <c r="H13" s="158" t="str">
        <f aca="true" t="shared" si="0" ref="H13:I20">M13</f>
        <v>7,9</v>
      </c>
      <c r="I13" s="158">
        <f t="shared" si="0"/>
        <v>7.7</v>
      </c>
      <c r="J13" s="180">
        <f aca="true" t="shared" si="1" ref="J13:J18">LOOKUP(O13,$V$1:$AD$1,$V$2:$AD$2)</f>
        <v>1</v>
      </c>
      <c r="K13" s="32">
        <f>VLOOKUP(B13,'Уч дев'!$A$3:$I$527,8,FALSE)</f>
        <v>0</v>
      </c>
      <c r="L13" s="180">
        <v>10</v>
      </c>
      <c r="M13" s="182" t="s">
        <v>516</v>
      </c>
      <c r="N13" s="182">
        <v>7.7</v>
      </c>
      <c r="O13" s="183">
        <f aca="true" t="shared" si="2" ref="O13:O44">SMALL(M13:N13,1)+0</f>
        <v>7.7</v>
      </c>
      <c r="P13" s="184" t="str">
        <f>VLOOKUP(B13,'Уч дев'!$A$3:$G$527,7,FALSE)</f>
        <v>Андреев В.В. Кузнецов В.Б.</v>
      </c>
      <c r="Q13" s="258" t="s">
        <v>51</v>
      </c>
      <c r="R13" s="133"/>
      <c r="S13" s="133"/>
      <c r="T13" s="196"/>
      <c r="U13" s="196"/>
      <c r="W13" s="72"/>
      <c r="Y13" s="73"/>
      <c r="AF13" s="204"/>
      <c r="AG13" s="204"/>
      <c r="AH13" s="204"/>
      <c r="AI13" s="204"/>
      <c r="AJ13" s="204"/>
      <c r="AK13" s="204"/>
      <c r="AL13" s="204"/>
    </row>
    <row r="14" spans="1:38" s="115" customFormat="1" ht="15" customHeight="1">
      <c r="A14" s="133">
        <v>2</v>
      </c>
      <c r="B14" s="133">
        <v>120</v>
      </c>
      <c r="C14" s="134" t="str">
        <f>VLOOKUP(B14,'Уч дев'!$A$3:$G$527,2,FALSE)</f>
        <v>Свердлова Александра</v>
      </c>
      <c r="D14" s="135">
        <f>VLOOKUP(B14,'Уч дев'!$A$3:$G$527,3,FALSE)</f>
        <v>2005</v>
      </c>
      <c r="E14" s="136">
        <f>VLOOKUP(B14,'Уч дев'!$A$3:$G$527,4,FALSE)</f>
        <v>1</v>
      </c>
      <c r="F14" s="134" t="str">
        <f>VLOOKUP(B14,'Уч дев'!$A$3:$G$527,5,FALSE)</f>
        <v>Саратовская</v>
      </c>
      <c r="G14" s="138" t="str">
        <f>VLOOKUP(B14,'Уч дев'!$A$3:$G$527,6,FALSE)</f>
        <v>СШОР-6</v>
      </c>
      <c r="H14" s="158" t="str">
        <f t="shared" si="0"/>
        <v>8,0</v>
      </c>
      <c r="I14" s="158">
        <f t="shared" si="0"/>
        <v>7.8</v>
      </c>
      <c r="J14" s="180">
        <f t="shared" si="1"/>
        <v>1</v>
      </c>
      <c r="K14" s="32">
        <f>VLOOKUP(B14,'Уч дев'!$A$3:$I$527,8,FALSE)</f>
        <v>0</v>
      </c>
      <c r="L14" s="180"/>
      <c r="M14" s="182" t="s">
        <v>517</v>
      </c>
      <c r="N14" s="182">
        <v>7.8</v>
      </c>
      <c r="O14" s="183">
        <f t="shared" si="2"/>
        <v>7.8</v>
      </c>
      <c r="P14" s="184" t="str">
        <f>VLOOKUP(B14,'Уч дев'!$A$3:$G$527,7,FALSE)</f>
        <v>Грековы Г.А., В.В.</v>
      </c>
      <c r="Q14" s="59" t="s">
        <v>51</v>
      </c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57"/>
      <c r="AG14" s="57"/>
      <c r="AH14" s="57"/>
      <c r="AI14" s="57"/>
      <c r="AJ14" s="57"/>
      <c r="AK14" s="57"/>
      <c r="AL14" s="57"/>
    </row>
    <row r="15" spans="1:38" s="115" customFormat="1" ht="15" customHeight="1">
      <c r="A15" s="133">
        <v>3</v>
      </c>
      <c r="B15" s="133">
        <v>413</v>
      </c>
      <c r="C15" s="134" t="str">
        <f>VLOOKUP(B15,'Уч дев'!$A$3:$G$527,2,FALSE)</f>
        <v>Плотникова Анастасия</v>
      </c>
      <c r="D15" s="135">
        <f>VLOOKUP(B15,'Уч дев'!$A$3:$G$527,3,FALSE)</f>
        <v>2004</v>
      </c>
      <c r="E15" s="136">
        <f>VLOOKUP(B15,'Уч дев'!$A$3:$G$527,4,FALSE)</f>
        <v>1</v>
      </c>
      <c r="F15" s="134" t="str">
        <f>VLOOKUP(B15,'Уч дев'!$A$3:$G$527,5,FALSE)</f>
        <v>Самарская</v>
      </c>
      <c r="G15" s="138" t="str">
        <f>VLOOKUP(B15,'Уч дев'!$A$3:$G$527,6,FALSE)</f>
        <v>СШОР-2 Самара</v>
      </c>
      <c r="H15" s="158" t="str">
        <f t="shared" si="0"/>
        <v>8,0</v>
      </c>
      <c r="I15" s="158">
        <f t="shared" si="0"/>
        <v>7.9</v>
      </c>
      <c r="J15" s="180">
        <f t="shared" si="1"/>
        <v>1</v>
      </c>
      <c r="K15" s="32">
        <f>VLOOKUP(B15,'Уч дев'!$A$3:$I$527,8,FALSE)</f>
        <v>0</v>
      </c>
      <c r="L15" s="180"/>
      <c r="M15" s="182" t="s">
        <v>517</v>
      </c>
      <c r="N15" s="182">
        <v>7.9</v>
      </c>
      <c r="O15" s="183">
        <f t="shared" si="2"/>
        <v>7.9</v>
      </c>
      <c r="P15" s="184" t="str">
        <f>VLOOKUP(B15,'Уч дев'!$A$3:$G$527,7,FALSE)</f>
        <v>Зайцев И.С., Андронов Ю.В.</v>
      </c>
      <c r="Q15" s="59" t="s">
        <v>51</v>
      </c>
      <c r="R15" s="133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57"/>
      <c r="AG15" s="57"/>
      <c r="AH15" s="57"/>
      <c r="AI15" s="57"/>
      <c r="AJ15" s="57"/>
      <c r="AK15" s="57"/>
      <c r="AL15" s="57"/>
    </row>
    <row r="16" spans="1:38" s="115" customFormat="1" ht="15" customHeight="1">
      <c r="A16" s="133">
        <v>4</v>
      </c>
      <c r="B16" s="133">
        <v>174</v>
      </c>
      <c r="C16" s="134" t="str">
        <f>VLOOKUP(B16,'Уч дев'!$A$3:$G$527,2,FALSE)</f>
        <v>Федотова Ксения</v>
      </c>
      <c r="D16" s="135">
        <f>VLOOKUP(B16,'Уч дев'!$A$3:$G$527,3,FALSE)</f>
        <v>2004</v>
      </c>
      <c r="E16" s="136" t="str">
        <f>VLOOKUP(B16,'Уч дев'!$A$3:$G$527,4,FALSE)</f>
        <v>2</v>
      </c>
      <c r="F16" s="134" t="str">
        <f>VLOOKUP(B16,'Уч дев'!$A$3:$G$527,5,FALSE)</f>
        <v>Пензенская</v>
      </c>
      <c r="G16" s="138" t="str">
        <f>VLOOKUP(B16,'Уч дев'!$A$3:$G$527,6,FALSE)</f>
        <v>СШ-6</v>
      </c>
      <c r="H16" s="158" t="str">
        <f t="shared" si="0"/>
        <v>8,0</v>
      </c>
      <c r="I16" s="158">
        <f t="shared" si="0"/>
        <v>7.9</v>
      </c>
      <c r="J16" s="180">
        <f t="shared" si="1"/>
        <v>1</v>
      </c>
      <c r="K16" s="32">
        <f>VLOOKUP(B16,'Уч дев'!$A$3:$I$527,8,FALSE)</f>
        <v>0</v>
      </c>
      <c r="L16" s="180">
        <v>7</v>
      </c>
      <c r="M16" s="182" t="s">
        <v>517</v>
      </c>
      <c r="N16" s="182">
        <v>7.9</v>
      </c>
      <c r="O16" s="183">
        <f t="shared" si="2"/>
        <v>7.9</v>
      </c>
      <c r="P16" s="184" t="str">
        <f>VLOOKUP(B16,'Уч дев'!$A$3:$G$527,7,FALSE)</f>
        <v>Краснов Р.Б.,Акатьев В.В.</v>
      </c>
      <c r="Q16" s="258">
        <v>1</v>
      </c>
      <c r="R16" s="196"/>
      <c r="S16" s="133"/>
      <c r="T16" s="196"/>
      <c r="U16" s="196"/>
      <c r="W16" s="72"/>
      <c r="Y16" s="73"/>
      <c r="AF16" s="204"/>
      <c r="AG16" s="204"/>
      <c r="AH16" s="204"/>
      <c r="AI16" s="204"/>
      <c r="AJ16" s="204"/>
      <c r="AK16" s="204"/>
      <c r="AL16" s="204"/>
    </row>
    <row r="17" spans="1:38" s="115" customFormat="1" ht="15" customHeight="1">
      <c r="A17" s="133">
        <v>5</v>
      </c>
      <c r="B17" s="133">
        <v>503</v>
      </c>
      <c r="C17" s="134" t="str">
        <f>VLOOKUP(B17,'Уч дев'!$A$3:$G$527,2,FALSE)</f>
        <v>Еремина Елена</v>
      </c>
      <c r="D17" s="135">
        <f>VLOOKUP(B17,'Уч дев'!$A$3:$G$527,3,FALSE)</f>
        <v>2004</v>
      </c>
      <c r="E17" s="136" t="str">
        <f>VLOOKUP(B17,'Уч дев'!$A$3:$G$527,4,FALSE)</f>
        <v>1</v>
      </c>
      <c r="F17" s="134" t="str">
        <f>VLOOKUP(B17,'Уч дев'!$A$3:$G$527,5,FALSE)</f>
        <v>Пензенская</v>
      </c>
      <c r="G17" s="138" t="str">
        <f>VLOOKUP(B17,'Уч дев'!$A$3:$G$527,6,FALSE)</f>
        <v>КСШОР</v>
      </c>
      <c r="H17" s="158" t="str">
        <f t="shared" si="0"/>
        <v>8,1</v>
      </c>
      <c r="I17" s="158">
        <f t="shared" si="0"/>
        <v>7.9</v>
      </c>
      <c r="J17" s="180">
        <f t="shared" si="1"/>
        <v>1</v>
      </c>
      <c r="K17" s="32" t="str">
        <f>VLOOKUP(B17,'Уч дев'!$A$3:$I$527,8,FALSE)</f>
        <v>л</v>
      </c>
      <c r="L17" s="180"/>
      <c r="M17" s="182" t="s">
        <v>518</v>
      </c>
      <c r="N17" s="182">
        <v>7.9</v>
      </c>
      <c r="O17" s="183">
        <f t="shared" si="2"/>
        <v>7.9</v>
      </c>
      <c r="P17" s="184" t="str">
        <f>VLOOKUP(B17,'Уч дев'!$A$3:$G$527,7,FALSE)</f>
        <v>Карасик Н.А.,А.Г.</v>
      </c>
      <c r="Q17" s="59" t="s">
        <v>51</v>
      </c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57"/>
      <c r="AG17" s="57"/>
      <c r="AH17" s="57"/>
      <c r="AI17" s="57"/>
      <c r="AJ17" s="57"/>
      <c r="AK17" s="57"/>
      <c r="AL17" s="57"/>
    </row>
    <row r="18" spans="1:38" s="115" customFormat="1" ht="15" customHeight="1">
      <c r="A18" s="133">
        <v>6</v>
      </c>
      <c r="B18" s="133">
        <v>695</v>
      </c>
      <c r="C18" s="134" t="str">
        <f>VLOOKUP(B18,'Уч дев'!$A$3:$G$527,2,FALSE)</f>
        <v>Нижникова Софья</v>
      </c>
      <c r="D18" s="135">
        <f>VLOOKUP(B18,'Уч дев'!$A$3:$G$527,3,FALSE)</f>
        <v>2004</v>
      </c>
      <c r="E18" s="136"/>
      <c r="F18" s="134" t="str">
        <f>VLOOKUP(B18,'Уч дев'!$A$3:$G$527,5,FALSE)</f>
        <v>Саратовская</v>
      </c>
      <c r="G18" s="138" t="str">
        <f>VLOOKUP(B18,'Уч дев'!$A$3:$G$527,6,FALSE)</f>
        <v>Романовская ДЮСШ</v>
      </c>
      <c r="H18" s="158" t="str">
        <f t="shared" si="0"/>
        <v>8,2</v>
      </c>
      <c r="I18" s="158">
        <f t="shared" si="0"/>
        <v>8</v>
      </c>
      <c r="J18" s="180">
        <f t="shared" si="1"/>
        <v>1</v>
      </c>
      <c r="K18" s="32" t="str">
        <f>VLOOKUP(B18,'Уч дев'!$A$3:$I$527,8,FALSE)</f>
        <v>л</v>
      </c>
      <c r="L18" s="180"/>
      <c r="M18" s="182" t="s">
        <v>519</v>
      </c>
      <c r="N18" s="182">
        <v>8</v>
      </c>
      <c r="O18" s="183">
        <f t="shared" si="2"/>
        <v>8</v>
      </c>
      <c r="P18" s="184" t="str">
        <f>VLOOKUP(B18,'Уч дев'!$A$3:$G$527,7,FALSE)</f>
        <v>Горкавченко В.В.</v>
      </c>
      <c r="Q18" s="59" t="s">
        <v>51</v>
      </c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57"/>
      <c r="AG18" s="57"/>
      <c r="AH18" s="57"/>
      <c r="AI18" s="57"/>
      <c r="AJ18" s="57"/>
      <c r="AK18" s="57"/>
      <c r="AL18" s="57"/>
    </row>
    <row r="19" spans="1:38" s="115" customFormat="1" ht="15" customHeight="1">
      <c r="A19" s="133">
        <v>7</v>
      </c>
      <c r="B19" s="133">
        <v>569</v>
      </c>
      <c r="C19" s="134" t="str">
        <f>VLOOKUP(B19,'Уч дев'!$A$3:$G$527,2,FALSE)</f>
        <v>Митякина Александра</v>
      </c>
      <c r="D19" s="135">
        <f>VLOOKUP(B19,'Уч дев'!$A$3:$G$527,3,FALSE)</f>
        <v>2005</v>
      </c>
      <c r="E19" s="136" t="str">
        <f>VLOOKUP(B19,'Уч дев'!$A$3:$G$527,4,FALSE)</f>
        <v>2</v>
      </c>
      <c r="F19" s="134" t="str">
        <f>VLOOKUP(B19,'Уч дев'!$A$3:$G$527,5,FALSE)</f>
        <v>Пензенская</v>
      </c>
      <c r="G19" s="138" t="str">
        <f>VLOOKUP(B19,'Уч дев'!$A$3:$G$527,6,FALSE)</f>
        <v>КСШОР</v>
      </c>
      <c r="H19" s="158">
        <f t="shared" si="0"/>
        <v>8.3</v>
      </c>
      <c r="I19" s="158">
        <f t="shared" si="0"/>
        <v>8.3</v>
      </c>
      <c r="J19" s="180">
        <f>LOOKUP(M19,$V$1:$AD$1,$V$2:$AD$2)</f>
        <v>2</v>
      </c>
      <c r="K19" s="32" t="str">
        <f>VLOOKUP(B19,'Уч дев'!$A$3:$I$527,8,FALSE)</f>
        <v>л</v>
      </c>
      <c r="L19" s="180"/>
      <c r="M19" s="182">
        <v>8.3</v>
      </c>
      <c r="N19" s="182">
        <v>8.3</v>
      </c>
      <c r="O19" s="183">
        <f t="shared" si="2"/>
        <v>8.3</v>
      </c>
      <c r="P19" s="184" t="str">
        <f>VLOOKUP(B19,'Уч дев'!$A$3:$G$527,7,FALSE)</f>
        <v>Конова Т.В.</v>
      </c>
      <c r="Q19" s="59" t="s">
        <v>77</v>
      </c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57"/>
      <c r="AG19" s="57"/>
      <c r="AH19" s="57"/>
      <c r="AI19" s="57"/>
      <c r="AJ19" s="57"/>
      <c r="AK19" s="57"/>
      <c r="AL19" s="57"/>
    </row>
    <row r="20" spans="1:38" s="115" customFormat="1" ht="15" customHeight="1">
      <c r="A20" s="133">
        <v>8</v>
      </c>
      <c r="B20" s="133">
        <v>96</v>
      </c>
      <c r="C20" s="134" t="str">
        <f>VLOOKUP(B20,'Уч дев'!$A$3:$G$527,2,FALSE)</f>
        <v>Неупряженко Алена</v>
      </c>
      <c r="D20" s="135">
        <f>VLOOKUP(B20,'Уч дев'!$A$3:$G$527,3,FALSE)</f>
        <v>2004</v>
      </c>
      <c r="E20" s="136" t="str">
        <f>VLOOKUP(B20,'Уч дев'!$A$3:$G$527,4,FALSE)</f>
        <v>1</v>
      </c>
      <c r="F20" s="134" t="str">
        <f>VLOOKUP(B20,'Уч дев'!$A$3:$G$527,5,FALSE)</f>
        <v>Саратовская</v>
      </c>
      <c r="G20" s="138" t="str">
        <f>VLOOKUP(B20,'Уч дев'!$A$3:$G$527,6,FALSE)</f>
        <v>ДЮСШ Энгельс</v>
      </c>
      <c r="H20" s="158">
        <f t="shared" si="0"/>
        <v>7.7</v>
      </c>
      <c r="I20" s="304" t="str">
        <f t="shared" si="0"/>
        <v>дискв.</v>
      </c>
      <c r="J20" s="180">
        <f>LOOKUP(M20,$V$1:$AD$1,$V$2:$AD$2)</f>
        <v>1</v>
      </c>
      <c r="K20" s="32">
        <f>VLOOKUP(B20,'Уч дев'!$A$3:$I$527,8,FALSE)</f>
        <v>0</v>
      </c>
      <c r="L20" s="180"/>
      <c r="M20" s="182">
        <v>7.7</v>
      </c>
      <c r="N20" s="182" t="s">
        <v>520</v>
      </c>
      <c r="O20" s="183">
        <f t="shared" si="2"/>
        <v>7.7</v>
      </c>
      <c r="P20" s="184" t="str">
        <f>VLOOKUP(B20,'Уч дев'!$A$3:$G$527,7,FALSE)</f>
        <v>Минахметова О.В.</v>
      </c>
      <c r="Q20" s="258" t="s">
        <v>51</v>
      </c>
      <c r="R20" s="196"/>
      <c r="S20" s="133"/>
      <c r="T20" s="196"/>
      <c r="U20" s="196"/>
      <c r="W20" s="72"/>
      <c r="AF20" s="204"/>
      <c r="AG20" s="204"/>
      <c r="AH20" s="204"/>
      <c r="AI20" s="204"/>
      <c r="AJ20" s="204"/>
      <c r="AK20" s="204"/>
      <c r="AL20" s="204"/>
    </row>
    <row r="21" spans="1:38" s="115" customFormat="1" ht="15" customHeight="1">
      <c r="A21" s="133">
        <v>9</v>
      </c>
      <c r="B21" s="133">
        <v>192</v>
      </c>
      <c r="C21" s="134" t="str">
        <f>VLOOKUP(B21,'Уч дев'!$A$3:$G$527,2,FALSE)</f>
        <v>Шабалова Виктория</v>
      </c>
      <c r="D21" s="135">
        <f>VLOOKUP(B21,'Уч дев'!$A$3:$G$527,3,FALSE)</f>
        <v>2004</v>
      </c>
      <c r="E21" s="136" t="str">
        <f>VLOOKUP(B21,'Уч дев'!$A$3:$G$527,4,FALSE)</f>
        <v>2</v>
      </c>
      <c r="F21" s="134" t="str">
        <f>VLOOKUP(B21,'Уч дев'!$A$3:$G$527,5,FALSE)</f>
        <v>Пензенская</v>
      </c>
      <c r="G21" s="138" t="str">
        <f>VLOOKUP(B21,'Уч дев'!$A$3:$G$527,6,FALSE)</f>
        <v>СШ-6</v>
      </c>
      <c r="H21" s="158">
        <f aca="true" t="shared" si="3" ref="H21:H52">M21</f>
        <v>8.3</v>
      </c>
      <c r="I21" s="158"/>
      <c r="J21" s="180">
        <f aca="true" t="shared" si="4" ref="J21:J52">LOOKUP(O21,$V$1:$AD$1,$V$2:$AD$2)</f>
        <v>2</v>
      </c>
      <c r="K21" s="32" t="str">
        <f>VLOOKUP(B21,'Уч дев'!$A$3:$I$527,8,FALSE)</f>
        <v>л</v>
      </c>
      <c r="L21" s="180"/>
      <c r="M21" s="182">
        <v>8.3</v>
      </c>
      <c r="N21" s="182"/>
      <c r="O21" s="183">
        <f t="shared" si="2"/>
        <v>8.3</v>
      </c>
      <c r="P21" s="184" t="str">
        <f>VLOOKUP(B21,'Уч дев'!$A$3:$G$527,7,FALSE)</f>
        <v>Зинуков А.В.</v>
      </c>
      <c r="Q21" s="59" t="s">
        <v>77</v>
      </c>
      <c r="R21" s="133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57"/>
      <c r="AG21" s="57"/>
      <c r="AH21" s="57"/>
      <c r="AI21" s="57"/>
      <c r="AJ21" s="57"/>
      <c r="AK21" s="57"/>
      <c r="AL21" s="57"/>
    </row>
    <row r="22" spans="1:38" s="72" customFormat="1" ht="15" customHeight="1">
      <c r="A22" s="133">
        <v>10</v>
      </c>
      <c r="B22" s="133">
        <v>431</v>
      </c>
      <c r="C22" s="134" t="str">
        <f>VLOOKUP(B22,'Уч дев'!$A$3:$G$527,2,FALSE)</f>
        <v>Исупова Дарья</v>
      </c>
      <c r="D22" s="135">
        <f>VLOOKUP(B22,'Уч дев'!$A$3:$G$527,3,FALSE)</f>
        <v>2004</v>
      </c>
      <c r="E22" s="136">
        <f>VLOOKUP(B22,'Уч дев'!$A$3:$G$527,4,FALSE)</f>
        <v>2</v>
      </c>
      <c r="F22" s="134" t="str">
        <f>VLOOKUP(B22,'Уч дев'!$A$3:$G$527,5,FALSE)</f>
        <v>Мордовия</v>
      </c>
      <c r="G22" s="138" t="str">
        <f>VLOOKUP(B22,'Уч дев'!$A$3:$G$527,6,FALSE)</f>
        <v>КСШОР</v>
      </c>
      <c r="H22" s="158">
        <f t="shared" si="3"/>
        <v>8.4</v>
      </c>
      <c r="I22" s="158"/>
      <c r="J22" s="180">
        <f t="shared" si="4"/>
        <v>2</v>
      </c>
      <c r="K22" s="32">
        <f>VLOOKUP(B22,'Уч дев'!$A$3:$I$527,8,FALSE)</f>
        <v>0</v>
      </c>
      <c r="L22" s="180"/>
      <c r="M22" s="182">
        <v>8.4</v>
      </c>
      <c r="N22" s="182"/>
      <c r="O22" s="183">
        <f t="shared" si="2"/>
        <v>8.4</v>
      </c>
      <c r="P22" s="184" t="str">
        <f>VLOOKUP(B22,'Уч дев'!$A$3:$G$527,7,FALSE)</f>
        <v>Разовы ВН и ЛИ</v>
      </c>
      <c r="Q22" s="59" t="s">
        <v>77</v>
      </c>
      <c r="AF22" s="57"/>
      <c r="AG22" s="57"/>
      <c r="AH22" s="57"/>
      <c r="AI22" s="57"/>
      <c r="AJ22" s="57"/>
      <c r="AK22" s="57"/>
      <c r="AL22" s="57"/>
    </row>
    <row r="23" spans="1:38" s="72" customFormat="1" ht="15" customHeight="1">
      <c r="A23" s="133">
        <v>10</v>
      </c>
      <c r="B23" s="133">
        <v>414</v>
      </c>
      <c r="C23" s="134" t="str">
        <f>VLOOKUP(B23,'Уч дев'!$A$3:$G$527,2,FALSE)</f>
        <v>Мальцева Арина</v>
      </c>
      <c r="D23" s="135">
        <f>VLOOKUP(B23,'Уч дев'!$A$3:$G$527,3,FALSE)</f>
        <v>2004</v>
      </c>
      <c r="E23" s="136">
        <f>VLOOKUP(B23,'Уч дев'!$A$3:$G$527,4,FALSE)</f>
        <v>2</v>
      </c>
      <c r="F23" s="134" t="str">
        <f>VLOOKUP(B23,'Уч дев'!$A$3:$G$527,5,FALSE)</f>
        <v>Самарская</v>
      </c>
      <c r="G23" s="138" t="str">
        <f>VLOOKUP(B23,'Уч дев'!$A$3:$G$527,6,FALSE)</f>
        <v>СШОР-2 Самара</v>
      </c>
      <c r="H23" s="158">
        <f t="shared" si="3"/>
        <v>8.4</v>
      </c>
      <c r="I23" s="158"/>
      <c r="J23" s="180">
        <f t="shared" si="4"/>
        <v>2</v>
      </c>
      <c r="K23" s="32">
        <f>VLOOKUP(B23,'Уч дев'!$A$3:$I$527,8,FALSE)</f>
        <v>0</v>
      </c>
      <c r="L23" s="180"/>
      <c r="M23" s="182">
        <v>8.4</v>
      </c>
      <c r="N23" s="182"/>
      <c r="O23" s="183">
        <f t="shared" si="2"/>
        <v>8.4</v>
      </c>
      <c r="P23" s="184" t="str">
        <f>VLOOKUP(B23,'Уч дев'!$A$3:$G$527,7,FALSE)</f>
        <v>Зайцев И.С., Андронов Ю.В.</v>
      </c>
      <c r="Q23" s="258" t="s">
        <v>521</v>
      </c>
      <c r="R23" s="196"/>
      <c r="S23" s="133"/>
      <c r="T23" s="196"/>
      <c r="U23" s="196"/>
      <c r="V23" s="115"/>
      <c r="X23" s="115"/>
      <c r="Y23" s="73"/>
      <c r="Z23" s="115"/>
      <c r="AA23" s="115"/>
      <c r="AB23" s="115"/>
      <c r="AC23" s="115"/>
      <c r="AD23" s="115"/>
      <c r="AE23" s="115"/>
      <c r="AF23" s="204"/>
      <c r="AG23" s="204"/>
      <c r="AH23" s="204"/>
      <c r="AI23" s="204"/>
      <c r="AJ23" s="204"/>
      <c r="AK23" s="204"/>
      <c r="AL23" s="204"/>
    </row>
    <row r="24" spans="1:38" s="72" customFormat="1" ht="15" customHeight="1">
      <c r="A24" s="133">
        <v>10</v>
      </c>
      <c r="B24" s="133">
        <v>418</v>
      </c>
      <c r="C24" s="134" t="str">
        <f>VLOOKUP(B24,'Уч дев'!$A$3:$G$527,2,FALSE)</f>
        <v>Шатилова Мария</v>
      </c>
      <c r="D24" s="135">
        <f>VLOOKUP(B24,'Уч дев'!$A$3:$G$527,3,FALSE)</f>
        <v>2004</v>
      </c>
      <c r="E24" s="136" t="str">
        <f>VLOOKUP(B24,'Уч дев'!$A$3:$G$527,4,FALSE)</f>
        <v>2</v>
      </c>
      <c r="F24" s="134" t="str">
        <f>VLOOKUP(B24,'Уч дев'!$A$3:$G$527,5,FALSE)</f>
        <v>Тамбовская</v>
      </c>
      <c r="G24" s="138" t="str">
        <f>VLOOKUP(B24,'Уч дев'!$A$3:$G$527,6,FALSE)</f>
        <v>ДЮСШ-2 Котовск</v>
      </c>
      <c r="H24" s="158">
        <f t="shared" si="3"/>
        <v>8.4</v>
      </c>
      <c r="I24" s="158"/>
      <c r="J24" s="180">
        <f t="shared" si="4"/>
        <v>2</v>
      </c>
      <c r="K24" s="32">
        <f>VLOOKUP(B24,'Уч дев'!$A$3:$I$527,8,FALSE)</f>
        <v>0</v>
      </c>
      <c r="L24" s="180"/>
      <c r="M24" s="182">
        <v>8.4</v>
      </c>
      <c r="N24" s="182"/>
      <c r="O24" s="183">
        <f t="shared" si="2"/>
        <v>8.4</v>
      </c>
      <c r="P24" s="184" t="str">
        <f>VLOOKUP(B24,'Уч дев'!$A$3:$G$527,7,FALSE)</f>
        <v>Мельникова Е.В.</v>
      </c>
      <c r="Q24" s="59" t="s">
        <v>83</v>
      </c>
      <c r="R24" s="133"/>
      <c r="S24" s="133"/>
      <c r="AF24" s="57"/>
      <c r="AG24" s="57"/>
      <c r="AH24" s="57"/>
      <c r="AI24" s="57"/>
      <c r="AJ24" s="57"/>
      <c r="AK24" s="57"/>
      <c r="AL24" s="57"/>
    </row>
    <row r="25" spans="1:38" s="72" customFormat="1" ht="15" customHeight="1">
      <c r="A25" s="133">
        <v>10</v>
      </c>
      <c r="B25" s="133">
        <v>27</v>
      </c>
      <c r="C25" s="134" t="str">
        <f>VLOOKUP(B25,'Уч дев'!$A$3:$G$527,2,FALSE)</f>
        <v>Коршунова Ксения</v>
      </c>
      <c r="D25" s="135">
        <f>VLOOKUP(B25,'Уч дев'!$A$3:$G$527,3,FALSE)</f>
        <v>2005</v>
      </c>
      <c r="E25" s="136" t="str">
        <f>VLOOKUP(B25,'Уч дев'!$A$3:$G$527,4,FALSE)</f>
        <v>2</v>
      </c>
      <c r="F25" s="134" t="str">
        <f>VLOOKUP(B25,'Уч дев'!$A$3:$G$527,5,FALSE)</f>
        <v>Пензенская</v>
      </c>
      <c r="G25" s="138" t="str">
        <f>VLOOKUP(B25,'Уч дев'!$A$3:$G$527,6,FALSE)</f>
        <v>КСШОР</v>
      </c>
      <c r="H25" s="158">
        <f t="shared" si="3"/>
        <v>8.4</v>
      </c>
      <c r="I25" s="158"/>
      <c r="J25" s="180">
        <f t="shared" si="4"/>
        <v>2</v>
      </c>
      <c r="K25" s="32">
        <f>VLOOKUP(B25,'Уч дев'!$A$3:$I$527,8,FALSE)</f>
        <v>0</v>
      </c>
      <c r="L25" s="180"/>
      <c r="M25" s="182">
        <v>8.4</v>
      </c>
      <c r="N25" s="182"/>
      <c r="O25" s="183">
        <f t="shared" si="2"/>
        <v>8.4</v>
      </c>
      <c r="P25" s="184" t="str">
        <f>VLOOKUP(B25,'Уч дев'!$A$3:$G$527,7,FALSE)</f>
        <v>Гордеев А.Н.</v>
      </c>
      <c r="Q25" s="59" t="s">
        <v>77</v>
      </c>
      <c r="AF25" s="57"/>
      <c r="AG25" s="57"/>
      <c r="AH25" s="57"/>
      <c r="AI25" s="57"/>
      <c r="AJ25" s="57"/>
      <c r="AK25" s="57"/>
      <c r="AL25" s="57"/>
    </row>
    <row r="26" spans="1:38" s="72" customFormat="1" ht="15" customHeight="1">
      <c r="A26" s="133">
        <v>10</v>
      </c>
      <c r="B26" s="133">
        <v>500</v>
      </c>
      <c r="C26" s="134" t="str">
        <f>VLOOKUP(B26,'Уч дев'!$A$3:$G$527,2,FALSE)</f>
        <v>Никогосова Арина</v>
      </c>
      <c r="D26" s="135">
        <f>VLOOKUP(B26,'Уч дев'!$A$3:$G$527,3,FALSE)</f>
        <v>2005</v>
      </c>
      <c r="E26" s="136" t="str">
        <f>VLOOKUP(B26,'Уч дев'!$A$3:$G$527,4,FALSE)</f>
        <v>2</v>
      </c>
      <c r="F26" s="134" t="str">
        <f>VLOOKUP(B26,'Уч дев'!$A$3:$G$527,5,FALSE)</f>
        <v>Пензенская</v>
      </c>
      <c r="G26" s="138" t="str">
        <f>VLOOKUP(B26,'Уч дев'!$A$3:$G$527,6,FALSE)</f>
        <v>КСШОР</v>
      </c>
      <c r="H26" s="158">
        <f t="shared" si="3"/>
        <v>8.4</v>
      </c>
      <c r="I26" s="158"/>
      <c r="J26" s="180">
        <f t="shared" si="4"/>
        <v>2</v>
      </c>
      <c r="K26" s="32" t="str">
        <f>VLOOKUP(B26,'Уч дев'!$A$3:$I$527,8,FALSE)</f>
        <v>л</v>
      </c>
      <c r="L26" s="180"/>
      <c r="M26" s="182">
        <v>8.4</v>
      </c>
      <c r="N26" s="182"/>
      <c r="O26" s="183">
        <f t="shared" si="2"/>
        <v>8.4</v>
      </c>
      <c r="P26" s="184" t="str">
        <f>VLOOKUP(B26,'Уч дев'!$A$3:$G$527,7,FALSE)</f>
        <v>Карасик Н.А.,А.Г.</v>
      </c>
      <c r="Q26" s="59" t="s">
        <v>77</v>
      </c>
      <c r="AF26" s="57"/>
      <c r="AG26" s="57"/>
      <c r="AH26" s="57"/>
      <c r="AI26" s="57"/>
      <c r="AJ26" s="57"/>
      <c r="AK26" s="57"/>
      <c r="AL26" s="57"/>
    </row>
    <row r="27" spans="1:38" s="72" customFormat="1" ht="15" customHeight="1">
      <c r="A27" s="133">
        <v>15</v>
      </c>
      <c r="B27" s="133">
        <v>203</v>
      </c>
      <c r="C27" s="134" t="str">
        <f>VLOOKUP(B27,'Уч дев'!$A$3:$G$527,2,FALSE)</f>
        <v>Мещеринова Даша</v>
      </c>
      <c r="D27" s="135" t="str">
        <f>VLOOKUP(B27,'Уч дев'!$A$3:$G$527,3,FALSE)</f>
        <v>2004</v>
      </c>
      <c r="E27" s="136">
        <f>VLOOKUP(B27,'Уч дев'!$A$3:$G$527,4,FALSE)</f>
        <v>2</v>
      </c>
      <c r="F27" s="134" t="str">
        <f>VLOOKUP(B27,'Уч дев'!$A$3:$G$527,5,FALSE)</f>
        <v>Пензенская</v>
      </c>
      <c r="G27" s="138" t="str">
        <f>VLOOKUP(B27,'Уч дев'!$A$3:$G$527,6,FALSE)</f>
        <v>ДЮСШ Нижнеломовский</v>
      </c>
      <c r="H27" s="158">
        <f t="shared" si="3"/>
        <v>8.5</v>
      </c>
      <c r="I27" s="158"/>
      <c r="J27" s="180">
        <f t="shared" si="4"/>
        <v>3</v>
      </c>
      <c r="K27" s="32">
        <f>VLOOKUP(B27,'Уч дев'!$A$3:$I$527,8,FALSE)</f>
        <v>0</v>
      </c>
      <c r="L27" s="180"/>
      <c r="M27" s="182">
        <v>8.5</v>
      </c>
      <c r="N27" s="182"/>
      <c r="O27" s="183">
        <f t="shared" si="2"/>
        <v>8.5</v>
      </c>
      <c r="P27" s="184" t="str">
        <f>VLOOKUP(B27,'Уч дев'!$A$3:$G$527,7,FALSE)</f>
        <v>Курлыкин Д.Ю. Попов А.Ю.</v>
      </c>
      <c r="Q27" s="59" t="s">
        <v>77</v>
      </c>
      <c r="R27" s="133"/>
      <c r="AF27" s="57"/>
      <c r="AG27" s="57"/>
      <c r="AH27" s="57"/>
      <c r="AI27" s="57"/>
      <c r="AJ27" s="57"/>
      <c r="AK27" s="57"/>
      <c r="AL27" s="57"/>
    </row>
    <row r="28" spans="1:38" s="72" customFormat="1" ht="15" customHeight="1">
      <c r="A28" s="133">
        <v>15</v>
      </c>
      <c r="B28" s="133">
        <v>700</v>
      </c>
      <c r="C28" s="134" t="str">
        <f>VLOOKUP(B28,'Уч дев'!$A$3:$G$527,2,FALSE)</f>
        <v>Цыплухина Надежда</v>
      </c>
      <c r="D28" s="135">
        <f>VLOOKUP(B28,'Уч дев'!$A$3:$G$527,3,FALSE)</f>
        <v>2005</v>
      </c>
      <c r="E28" s="136" t="str">
        <f>VLOOKUP(B28,'Уч дев'!$A$3:$G$527,4,FALSE)</f>
        <v>2</v>
      </c>
      <c r="F28" s="134" t="str">
        <f>VLOOKUP(B28,'Уч дев'!$A$3:$G$527,5,FALSE)</f>
        <v>Пензенская</v>
      </c>
      <c r="G28" s="138" t="str">
        <f>VLOOKUP(B28,'Уч дев'!$A$3:$G$527,6,FALSE)</f>
        <v>СШ-6</v>
      </c>
      <c r="H28" s="158">
        <f t="shared" si="3"/>
        <v>8.5</v>
      </c>
      <c r="I28" s="158"/>
      <c r="J28" s="180">
        <f t="shared" si="4"/>
        <v>3</v>
      </c>
      <c r="K28" s="32">
        <f>VLOOKUP(B28,'Уч дев'!$A$3:$I$527,8,FALSE)</f>
        <v>0</v>
      </c>
      <c r="L28" s="180"/>
      <c r="M28" s="182">
        <v>8.5</v>
      </c>
      <c r="N28" s="182"/>
      <c r="O28" s="183">
        <f t="shared" si="2"/>
        <v>8.5</v>
      </c>
      <c r="P28" s="184" t="str">
        <f>VLOOKUP(B28,'Уч дев'!$A$3:$G$527,7,FALSE)</f>
        <v>Лелявин А.Ю</v>
      </c>
      <c r="Q28" s="258" t="s">
        <v>83</v>
      </c>
      <c r="R28" s="196"/>
      <c r="S28" s="133"/>
      <c r="T28" s="196"/>
      <c r="U28" s="196"/>
      <c r="V28" s="115"/>
      <c r="X28" s="115"/>
      <c r="Y28" s="115"/>
      <c r="Z28" s="115"/>
      <c r="AA28" s="115"/>
      <c r="AB28" s="115"/>
      <c r="AC28" s="115"/>
      <c r="AD28" s="115"/>
      <c r="AE28" s="115"/>
      <c r="AF28" s="204"/>
      <c r="AG28" s="204"/>
      <c r="AH28" s="204"/>
      <c r="AI28" s="204"/>
      <c r="AJ28" s="204"/>
      <c r="AK28" s="204"/>
      <c r="AL28" s="204"/>
    </row>
    <row r="29" spans="1:38" s="115" customFormat="1" ht="15" customHeight="1">
      <c r="A29" s="133">
        <v>15</v>
      </c>
      <c r="B29" s="133">
        <v>285</v>
      </c>
      <c r="C29" s="134" t="str">
        <f>VLOOKUP(B29,'Уч дев'!$A$3:$G$527,2,FALSE)</f>
        <v>Исмаилова Алина</v>
      </c>
      <c r="D29" s="135">
        <f>VLOOKUP(B29,'Уч дев'!$A$3:$G$527,3,FALSE)</f>
        <v>2004</v>
      </c>
      <c r="E29" s="136">
        <f>VLOOKUP(B29,'Уч дев'!$A$3:$G$527,4,FALSE)</f>
        <v>2</v>
      </c>
      <c r="F29" s="134" t="str">
        <f>VLOOKUP(B29,'Уч дев'!$A$3:$G$527,5,FALSE)</f>
        <v>Пензенская</v>
      </c>
      <c r="G29" s="138" t="str">
        <f>VLOOKUP(B29,'Уч дев'!$A$3:$G$527,6,FALSE)</f>
        <v>ДЮСШ-2 Кузнецк</v>
      </c>
      <c r="H29" s="158">
        <f t="shared" si="3"/>
        <v>8.5</v>
      </c>
      <c r="I29" s="158"/>
      <c r="J29" s="180">
        <f t="shared" si="4"/>
        <v>3</v>
      </c>
      <c r="K29" s="32">
        <f>VLOOKUP(B29,'Уч дев'!$A$3:$I$527,8,FALSE)</f>
        <v>0</v>
      </c>
      <c r="L29" s="180"/>
      <c r="M29" s="182">
        <v>8.5</v>
      </c>
      <c r="N29" s="182"/>
      <c r="O29" s="183">
        <f t="shared" si="2"/>
        <v>8.5</v>
      </c>
      <c r="P29" s="184" t="str">
        <f>VLOOKUP(B29,'Уч дев'!$A$3:$G$527,7,FALSE)</f>
        <v>Акатьев В.В. ,Сафонова Т. В. </v>
      </c>
      <c r="Q29" s="59" t="s">
        <v>77</v>
      </c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57"/>
      <c r="AG29" s="57"/>
      <c r="AH29" s="57"/>
      <c r="AI29" s="57"/>
      <c r="AJ29" s="57"/>
      <c r="AK29" s="57"/>
      <c r="AL29" s="57"/>
    </row>
    <row r="30" spans="1:38" s="115" customFormat="1" ht="15" customHeight="1">
      <c r="A30" s="133">
        <v>15</v>
      </c>
      <c r="B30" s="133">
        <v>260</v>
      </c>
      <c r="C30" s="134" t="str">
        <f>VLOOKUP(B30,'Уч дев'!$A$3:$G$527,2,FALSE)</f>
        <v>Шевлякова Анастасия</v>
      </c>
      <c r="D30" s="135">
        <f>VLOOKUP(B30,'Уч дев'!$A$3:$G$527,3,FALSE)</f>
        <v>2004</v>
      </c>
      <c r="E30" s="136">
        <f>VLOOKUP(B30,'Уч дев'!$A$3:$G$527,4,FALSE)</f>
        <v>3</v>
      </c>
      <c r="F30" s="134" t="str">
        <f>VLOOKUP(B30,'Уч дев'!$A$3:$G$527,5,FALSE)</f>
        <v>Пензенская</v>
      </c>
      <c r="G30" s="138" t="str">
        <f>VLOOKUP(B30,'Уч дев'!$A$3:$G$527,6,FALSE)</f>
        <v>СОШ Ст.Каменка</v>
      </c>
      <c r="H30" s="158">
        <f t="shared" si="3"/>
        <v>8.5</v>
      </c>
      <c r="I30" s="158"/>
      <c r="J30" s="180">
        <f t="shared" si="4"/>
        <v>3</v>
      </c>
      <c r="K30" s="32">
        <f>VLOOKUP(B30,'Уч дев'!$A$3:$I$527,8,FALSE)</f>
        <v>0</v>
      </c>
      <c r="L30" s="180"/>
      <c r="M30" s="182">
        <v>8.5</v>
      </c>
      <c r="N30" s="182"/>
      <c r="O30" s="183">
        <f t="shared" si="2"/>
        <v>8.5</v>
      </c>
      <c r="P30" s="184" t="str">
        <f>VLOOKUP(B30,'Уч дев'!$A$3:$G$527,7,FALSE)</f>
        <v>Андреев В.В.</v>
      </c>
      <c r="Q30" s="59" t="s">
        <v>77</v>
      </c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57"/>
      <c r="AG30" s="57"/>
      <c r="AH30" s="57"/>
      <c r="AI30" s="57"/>
      <c r="AJ30" s="57"/>
      <c r="AK30" s="57"/>
      <c r="AL30" s="57"/>
    </row>
    <row r="31" spans="1:38" s="115" customFormat="1" ht="15" customHeight="1">
      <c r="A31" s="133">
        <v>15</v>
      </c>
      <c r="B31" s="133">
        <v>213</v>
      </c>
      <c r="C31" s="134" t="str">
        <f>VLOOKUP(B31,'Уч дев'!$A$3:$G$527,2,FALSE)</f>
        <v>Петрухина Ирина</v>
      </c>
      <c r="D31" s="135" t="str">
        <f>VLOOKUP(B31,'Уч дев'!$A$3:$G$527,3,FALSE)</f>
        <v>2004</v>
      </c>
      <c r="E31" s="136" t="str">
        <f>VLOOKUP(B31,'Уч дев'!$A$3:$G$527,4,FALSE)</f>
        <v>3</v>
      </c>
      <c r="F31" s="134" t="str">
        <f>VLOOKUP(B31,'Уч дев'!$A$3:$G$527,5,FALSE)</f>
        <v>Пензенская</v>
      </c>
      <c r="G31" s="138" t="str">
        <f>VLOOKUP(B31,'Уч дев'!$A$3:$G$527,6,FALSE)</f>
        <v>ДЮСШ Нижнеломовский</v>
      </c>
      <c r="H31" s="158">
        <f t="shared" si="3"/>
        <v>8.5</v>
      </c>
      <c r="I31" s="158"/>
      <c r="J31" s="180">
        <f t="shared" si="4"/>
        <v>3</v>
      </c>
      <c r="K31" s="32">
        <f>VLOOKUP(B31,'Уч дев'!$A$3:$I$527,8,FALSE)</f>
        <v>0</v>
      </c>
      <c r="L31" s="180"/>
      <c r="M31" s="182">
        <v>8.5</v>
      </c>
      <c r="N31" s="182"/>
      <c r="O31" s="183">
        <f t="shared" si="2"/>
        <v>8.5</v>
      </c>
      <c r="P31" s="184" t="str">
        <f>VLOOKUP(B31,'Уч дев'!$A$3:$G$527,7,FALSE)</f>
        <v>Бесчастнова Л.Н.</v>
      </c>
      <c r="Q31" s="258" t="s">
        <v>51</v>
      </c>
      <c r="R31" s="196"/>
      <c r="S31" s="133"/>
      <c r="T31" s="196"/>
      <c r="U31" s="196"/>
      <c r="W31" s="72"/>
      <c r="Y31" s="73"/>
      <c r="AF31" s="204"/>
      <c r="AG31" s="204"/>
      <c r="AH31" s="204"/>
      <c r="AI31" s="204"/>
      <c r="AJ31" s="204"/>
      <c r="AK31" s="204"/>
      <c r="AL31" s="204"/>
    </row>
    <row r="32" spans="1:38" s="115" customFormat="1" ht="15" customHeight="1">
      <c r="A32" s="133">
        <v>15</v>
      </c>
      <c r="B32" s="133">
        <v>676</v>
      </c>
      <c r="C32" s="134" t="str">
        <f>VLOOKUP(B32,'Уч дев'!$A$3:$G$527,2,FALSE)</f>
        <v>Кулькова Анастасия</v>
      </c>
      <c r="D32" s="135">
        <f>VLOOKUP(B32,'Уч дев'!$A$3:$G$527,3,FALSE)</f>
        <v>2005</v>
      </c>
      <c r="E32" s="136"/>
      <c r="F32" s="134" t="str">
        <f>VLOOKUP(B32,'Уч дев'!$A$3:$G$527,5,FALSE)</f>
        <v>Пензенская</v>
      </c>
      <c r="G32" s="138" t="str">
        <f>VLOOKUP(B32,'Уч дев'!$A$3:$G$527,6,FALSE)</f>
        <v>СШОР Заречный</v>
      </c>
      <c r="H32" s="158">
        <f t="shared" si="3"/>
        <v>8.5</v>
      </c>
      <c r="I32" s="158"/>
      <c r="J32" s="180">
        <f t="shared" si="4"/>
        <v>3</v>
      </c>
      <c r="K32" s="32">
        <f>VLOOKUP(B32,'Уч дев'!$A$3:$I$527,8,FALSE)</f>
        <v>0</v>
      </c>
      <c r="L32" s="180"/>
      <c r="M32" s="182">
        <v>8.5</v>
      </c>
      <c r="N32" s="182"/>
      <c r="O32" s="183">
        <f t="shared" si="2"/>
        <v>8.5</v>
      </c>
      <c r="P32" s="184" t="str">
        <f>VLOOKUP(B32,'Уч дев'!$A$3:$G$527,7,FALSE)</f>
        <v>Кораблев В.В.</v>
      </c>
      <c r="Q32" s="59" t="s">
        <v>77</v>
      </c>
      <c r="R32" s="133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57"/>
      <c r="AG32" s="57"/>
      <c r="AH32" s="57"/>
      <c r="AI32" s="57"/>
      <c r="AJ32" s="57"/>
      <c r="AK32" s="57"/>
      <c r="AL32" s="57"/>
    </row>
    <row r="33" spans="1:38" s="115" customFormat="1" ht="15" customHeight="1">
      <c r="A33" s="133">
        <v>21</v>
      </c>
      <c r="B33" s="133">
        <v>636</v>
      </c>
      <c r="C33" s="134" t="str">
        <f>VLOOKUP(B33,'Уч дев'!$A$3:$G$527,2,FALSE)</f>
        <v>Бутузова Ева</v>
      </c>
      <c r="D33" s="135">
        <f>VLOOKUP(B33,'Уч дев'!$A$3:$G$527,3,FALSE)</f>
        <v>2004</v>
      </c>
      <c r="E33" s="136" t="str">
        <f>VLOOKUP(B33,'Уч дев'!$A$3:$G$527,4,FALSE)</f>
        <v>2</v>
      </c>
      <c r="F33" s="134" t="str">
        <f>VLOOKUP(B33,'Уч дев'!$A$3:$G$527,5,FALSE)</f>
        <v>Пензенская</v>
      </c>
      <c r="G33" s="138" t="str">
        <f>VLOOKUP(B33,'Уч дев'!$A$3:$G$527,6,FALSE)</f>
        <v>СШОР Заречный</v>
      </c>
      <c r="H33" s="158">
        <f t="shared" si="3"/>
        <v>8.6</v>
      </c>
      <c r="I33" s="158"/>
      <c r="J33" s="180">
        <f t="shared" si="4"/>
        <v>3</v>
      </c>
      <c r="K33" s="32">
        <f>VLOOKUP(B33,'Уч дев'!$A$3:$I$527,8,FALSE)</f>
        <v>0</v>
      </c>
      <c r="L33" s="180"/>
      <c r="M33" s="182">
        <v>8.6</v>
      </c>
      <c r="N33" s="182"/>
      <c r="O33" s="183">
        <f t="shared" si="2"/>
        <v>8.6</v>
      </c>
      <c r="P33" s="184" t="str">
        <f>VLOOKUP(B33,'Уч дев'!$A$3:$G$527,7,FALSE)</f>
        <v>Аксеновы А.В,,Е.С.</v>
      </c>
      <c r="Q33" s="59" t="s">
        <v>83</v>
      </c>
      <c r="R33" s="133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57"/>
      <c r="AG33" s="57"/>
      <c r="AH33" s="57"/>
      <c r="AI33" s="57"/>
      <c r="AJ33" s="57"/>
      <c r="AK33" s="57"/>
      <c r="AL33" s="57"/>
    </row>
    <row r="34" spans="1:38" s="115" customFormat="1" ht="15" customHeight="1">
      <c r="A34" s="133">
        <v>21</v>
      </c>
      <c r="B34" s="133">
        <v>613</v>
      </c>
      <c r="C34" s="134" t="str">
        <f>VLOOKUP(B34,'Уч дев'!$A$3:$G$527,2,FALSE)</f>
        <v>Пояскова Анастасия</v>
      </c>
      <c r="D34" s="135">
        <f>VLOOKUP(B34,'Уч дев'!$A$3:$G$527,3,FALSE)</f>
        <v>2004</v>
      </c>
      <c r="E34" s="136" t="str">
        <f>VLOOKUP(B34,'Уч дев'!$A$3:$G$527,4,FALSE)</f>
        <v>2</v>
      </c>
      <c r="F34" s="134" t="str">
        <f>VLOOKUP(B34,'Уч дев'!$A$3:$G$527,5,FALSE)</f>
        <v>Пензенская</v>
      </c>
      <c r="G34" s="138" t="str">
        <f>VLOOKUP(B34,'Уч дев'!$A$3:$G$527,6,FALSE)</f>
        <v>СШ-6</v>
      </c>
      <c r="H34" s="158">
        <f t="shared" si="3"/>
        <v>8.6</v>
      </c>
      <c r="I34" s="158"/>
      <c r="J34" s="180">
        <f t="shared" si="4"/>
        <v>3</v>
      </c>
      <c r="K34" s="32" t="str">
        <f>VLOOKUP(B34,'Уч дев'!$A$3:$I$527,8,FALSE)</f>
        <v>л</v>
      </c>
      <c r="L34" s="180"/>
      <c r="M34" s="182">
        <v>8.6</v>
      </c>
      <c r="N34" s="182"/>
      <c r="O34" s="183">
        <f t="shared" si="2"/>
        <v>8.6</v>
      </c>
      <c r="P34" s="184" t="str">
        <f>VLOOKUP(B34,'Уч дев'!$A$3:$G$527,7,FALSE)</f>
        <v>Красновы Р.Б.,К.И.</v>
      </c>
      <c r="Q34" s="259" t="s">
        <v>83</v>
      </c>
      <c r="R34" s="133"/>
      <c r="S34" s="133"/>
      <c r="T34" s="237"/>
      <c r="U34" s="236"/>
      <c r="V34" s="60"/>
      <c r="W34" s="112"/>
      <c r="X34" s="72"/>
      <c r="Y34" s="73"/>
      <c r="Z34" s="76"/>
      <c r="AA34" s="76"/>
      <c r="AB34" s="76"/>
      <c r="AC34" s="76"/>
      <c r="AD34" s="76"/>
      <c r="AE34" s="76"/>
      <c r="AF34" s="203"/>
      <c r="AG34" s="203"/>
      <c r="AH34" s="203"/>
      <c r="AI34" s="203"/>
      <c r="AJ34" s="203"/>
      <c r="AK34" s="203"/>
      <c r="AL34" s="203"/>
    </row>
    <row r="35" spans="1:38" s="115" customFormat="1" ht="15" customHeight="1">
      <c r="A35" s="221">
        <v>21</v>
      </c>
      <c r="B35" s="133">
        <v>79</v>
      </c>
      <c r="C35" s="134" t="str">
        <f>VLOOKUP(B35,'Уч дев'!$A$3:$G$527,2,FALSE)</f>
        <v>Журавлева Елизавета</v>
      </c>
      <c r="D35" s="135">
        <f>VLOOKUP(B35,'Уч дев'!$A$3:$G$527,3,FALSE)</f>
        <v>2004</v>
      </c>
      <c r="E35" s="136" t="str">
        <f>VLOOKUP(B35,'Уч дев'!$A$3:$G$527,4,FALSE)</f>
        <v>3</v>
      </c>
      <c r="F35" s="134" t="str">
        <f>VLOOKUP(B35,'Уч дев'!$A$3:$G$527,5,FALSE)</f>
        <v>Саратовская</v>
      </c>
      <c r="G35" s="138" t="str">
        <f>VLOOKUP(B35,'Уч дев'!$A$3:$G$527,6,FALSE)</f>
        <v>ДЮСШ Энгельс</v>
      </c>
      <c r="H35" s="158">
        <f t="shared" si="3"/>
        <v>8.6</v>
      </c>
      <c r="I35" s="158"/>
      <c r="J35" s="180">
        <f t="shared" si="4"/>
        <v>3</v>
      </c>
      <c r="K35" s="32">
        <f>VLOOKUP(B35,'Уч дев'!$A$3:$I$527,8,FALSE)</f>
        <v>0</v>
      </c>
      <c r="L35" s="180"/>
      <c r="M35" s="182">
        <v>8.6</v>
      </c>
      <c r="N35" s="182"/>
      <c r="O35" s="183">
        <f t="shared" si="2"/>
        <v>8.6</v>
      </c>
      <c r="P35" s="184" t="str">
        <f>VLOOKUP(B35,'Уч дев'!$A$3:$G$527,7,FALSE)</f>
        <v>Минахметова О.В.</v>
      </c>
      <c r="Q35" s="59" t="s">
        <v>521</v>
      </c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57"/>
      <c r="AG35" s="57"/>
      <c r="AH35" s="57"/>
      <c r="AI35" s="57"/>
      <c r="AJ35" s="57"/>
      <c r="AK35" s="57"/>
      <c r="AL35" s="57"/>
    </row>
    <row r="36" spans="1:38" s="115" customFormat="1" ht="15" customHeight="1">
      <c r="A36" s="133">
        <v>21</v>
      </c>
      <c r="B36" s="133">
        <v>677</v>
      </c>
      <c r="C36" s="134" t="str">
        <f>VLOOKUP(B36,'Уч дев'!$A$3:$G$527,2,FALSE)</f>
        <v>Якомазова Анастасия</v>
      </c>
      <c r="D36" s="135">
        <f>VLOOKUP(B36,'Уч дев'!$A$3:$G$527,3,FALSE)</f>
        <v>2004</v>
      </c>
      <c r="E36" s="136"/>
      <c r="F36" s="134" t="str">
        <f>VLOOKUP(B36,'Уч дев'!$A$3:$G$527,5,FALSE)</f>
        <v>Пензенская</v>
      </c>
      <c r="G36" s="138" t="str">
        <f>VLOOKUP(B36,'Уч дев'!$A$3:$G$527,6,FALSE)</f>
        <v>СШОР Заречный</v>
      </c>
      <c r="H36" s="158">
        <f t="shared" si="3"/>
        <v>8.6</v>
      </c>
      <c r="I36" s="158"/>
      <c r="J36" s="180">
        <f t="shared" si="4"/>
        <v>3</v>
      </c>
      <c r="K36" s="32">
        <f>VLOOKUP(B36,'Уч дев'!$A$3:$I$527,8,FALSE)</f>
        <v>0</v>
      </c>
      <c r="L36" s="180"/>
      <c r="M36" s="182">
        <v>8.6</v>
      </c>
      <c r="N36" s="182"/>
      <c r="O36" s="183">
        <f t="shared" si="2"/>
        <v>8.6</v>
      </c>
      <c r="P36" s="184" t="str">
        <f>VLOOKUP(B36,'Уч дев'!$A$3:$G$527,7,FALSE)</f>
        <v>Кораблев В.В.</v>
      </c>
      <c r="Q36" s="258" t="s">
        <v>521</v>
      </c>
      <c r="R36" s="196"/>
      <c r="S36" s="133"/>
      <c r="T36" s="196"/>
      <c r="U36" s="196"/>
      <c r="W36" s="72"/>
      <c r="AF36" s="204"/>
      <c r="AG36" s="204"/>
      <c r="AH36" s="204"/>
      <c r="AI36" s="204"/>
      <c r="AJ36" s="204"/>
      <c r="AK36" s="204"/>
      <c r="AL36" s="204"/>
    </row>
    <row r="37" spans="1:38" s="72" customFormat="1" ht="15" customHeight="1">
      <c r="A37" s="133">
        <v>21</v>
      </c>
      <c r="B37" s="133">
        <v>537</v>
      </c>
      <c r="C37" s="134" t="str">
        <f>VLOOKUP(B37,'Уч дев'!$A$3:$G$527,2,FALSE)</f>
        <v>Степина Виктория</v>
      </c>
      <c r="D37" s="135">
        <f>VLOOKUP(B37,'Уч дев'!$A$3:$G$527,3,FALSE)</f>
        <v>2005</v>
      </c>
      <c r="E37" s="136"/>
      <c r="F37" s="134" t="str">
        <f>VLOOKUP(B37,'Уч дев'!$A$3:$G$527,5,FALSE)</f>
        <v>Пензенская</v>
      </c>
      <c r="G37" s="138" t="str">
        <f>VLOOKUP(B37,'Уч дев'!$A$3:$G$527,6,FALSE)</f>
        <v>СШ-6</v>
      </c>
      <c r="H37" s="158">
        <f t="shared" si="3"/>
        <v>8.6</v>
      </c>
      <c r="I37" s="158"/>
      <c r="J37" s="180">
        <f t="shared" si="4"/>
        <v>3</v>
      </c>
      <c r="K37" s="32" t="str">
        <f>VLOOKUP(B37,'Уч дев'!$A$3:$I$527,8,FALSE)</f>
        <v>л</v>
      </c>
      <c r="L37" s="180"/>
      <c r="M37" s="182">
        <v>8.6</v>
      </c>
      <c r="N37" s="182"/>
      <c r="O37" s="183">
        <f t="shared" si="2"/>
        <v>8.6</v>
      </c>
      <c r="P37" s="184" t="str">
        <f>VLOOKUP(B37,'Уч дев'!$A$3:$G$527,7,FALSE)</f>
        <v>Кабанова Н.С.,Мазыкин А.Г.</v>
      </c>
      <c r="Q37" s="59" t="s">
        <v>83</v>
      </c>
      <c r="R37" s="133"/>
      <c r="AF37" s="57"/>
      <c r="AG37" s="57"/>
      <c r="AH37" s="57"/>
      <c r="AI37" s="57"/>
      <c r="AJ37" s="57"/>
      <c r="AK37" s="57"/>
      <c r="AL37" s="57"/>
    </row>
    <row r="38" spans="1:38" s="72" customFormat="1" ht="15" customHeight="1">
      <c r="A38" s="133">
        <v>26</v>
      </c>
      <c r="B38" s="133">
        <v>191</v>
      </c>
      <c r="C38" s="134" t="str">
        <f>VLOOKUP(B38,'Уч дев'!$A$3:$G$527,2,FALSE)</f>
        <v>Сорокина Ульяна</v>
      </c>
      <c r="D38" s="135">
        <f>VLOOKUP(B38,'Уч дев'!$A$3:$G$527,3,FALSE)</f>
        <v>2005</v>
      </c>
      <c r="E38" s="136" t="str">
        <f>VLOOKUP(B38,'Уч дев'!$A$3:$G$527,4,FALSE)</f>
        <v>3</v>
      </c>
      <c r="F38" s="134" t="str">
        <f>VLOOKUP(B38,'Уч дев'!$A$3:$G$527,5,FALSE)</f>
        <v>Пензенская</v>
      </c>
      <c r="G38" s="138" t="str">
        <f>VLOOKUP(B38,'Уч дев'!$A$3:$G$527,6,FALSE)</f>
        <v>СШ-6</v>
      </c>
      <c r="H38" s="158">
        <f t="shared" si="3"/>
        <v>8.7</v>
      </c>
      <c r="I38" s="158"/>
      <c r="J38" s="180">
        <f t="shared" si="4"/>
        <v>3</v>
      </c>
      <c r="K38" s="32" t="str">
        <f>VLOOKUP(B38,'Уч дев'!$A$3:$I$527,8,FALSE)</f>
        <v>л</v>
      </c>
      <c r="L38" s="180"/>
      <c r="M38" s="182">
        <v>8.7</v>
      </c>
      <c r="N38" s="182"/>
      <c r="O38" s="183">
        <f t="shared" si="2"/>
        <v>8.7</v>
      </c>
      <c r="P38" s="184" t="str">
        <f>VLOOKUP(B38,'Уч дев'!$A$3:$G$527,7,FALSE)</f>
        <v>Зинуков А.В.</v>
      </c>
      <c r="Q38" s="258" t="s">
        <v>521</v>
      </c>
      <c r="R38" s="196"/>
      <c r="S38" s="133"/>
      <c r="T38" s="196"/>
      <c r="U38" s="196"/>
      <c r="V38" s="115"/>
      <c r="X38" s="115"/>
      <c r="Y38" s="115"/>
      <c r="Z38" s="115"/>
      <c r="AA38" s="115"/>
      <c r="AB38" s="115"/>
      <c r="AC38" s="115"/>
      <c r="AD38" s="115"/>
      <c r="AE38" s="115"/>
      <c r="AF38" s="204"/>
      <c r="AG38" s="204"/>
      <c r="AH38" s="204"/>
      <c r="AI38" s="204"/>
      <c r="AJ38" s="204"/>
      <c r="AK38" s="204"/>
      <c r="AL38" s="204"/>
    </row>
    <row r="39" spans="1:38" s="72" customFormat="1" ht="15" customHeight="1">
      <c r="A39" s="133">
        <v>26</v>
      </c>
      <c r="B39" s="133">
        <v>546</v>
      </c>
      <c r="C39" s="134" t="str">
        <f>VLOOKUP(B39,'Уч дев'!$A$3:$G$527,2,FALSE)</f>
        <v>Семочкина Анастасия</v>
      </c>
      <c r="D39" s="135">
        <f>VLOOKUP(B39,'Уч дев'!$A$3:$G$527,3,FALSE)</f>
        <v>2005</v>
      </c>
      <c r="E39" s="136"/>
      <c r="F39" s="134" t="str">
        <f>VLOOKUP(B39,'Уч дев'!$A$3:$G$527,5,FALSE)</f>
        <v>Пензенская</v>
      </c>
      <c r="G39" s="138" t="str">
        <f>VLOOKUP(B39,'Уч дев'!$A$3:$G$527,6,FALSE)</f>
        <v>СШ-6</v>
      </c>
      <c r="H39" s="158">
        <f t="shared" si="3"/>
        <v>8.7</v>
      </c>
      <c r="I39" s="158"/>
      <c r="J39" s="180">
        <f t="shared" si="4"/>
        <v>3</v>
      </c>
      <c r="K39" s="32" t="str">
        <f>VLOOKUP(B39,'Уч дев'!$A$3:$I$527,8,FALSE)</f>
        <v>л</v>
      </c>
      <c r="L39" s="180"/>
      <c r="M39" s="182">
        <v>8.7</v>
      </c>
      <c r="N39" s="182"/>
      <c r="O39" s="183">
        <f t="shared" si="2"/>
        <v>8.7</v>
      </c>
      <c r="P39" s="184" t="str">
        <f>VLOOKUP(B39,'Уч дев'!$A$3:$G$527,7,FALSE)</f>
        <v>Кабанова Н.С.,Мазыкин А.Г.</v>
      </c>
      <c r="Q39" s="258" t="s">
        <v>522</v>
      </c>
      <c r="R39" s="196"/>
      <c r="S39" s="196"/>
      <c r="T39" s="196"/>
      <c r="U39" s="196"/>
      <c r="V39" s="115"/>
      <c r="Y39" s="73"/>
      <c r="Z39" s="115"/>
      <c r="AA39" s="115"/>
      <c r="AB39" s="115"/>
      <c r="AC39" s="115"/>
      <c r="AD39" s="115"/>
      <c r="AE39" s="115"/>
      <c r="AF39" s="204"/>
      <c r="AG39" s="204"/>
      <c r="AH39" s="204"/>
      <c r="AI39" s="204"/>
      <c r="AJ39" s="204"/>
      <c r="AK39" s="204"/>
      <c r="AL39" s="204"/>
    </row>
    <row r="40" spans="1:38" s="72" customFormat="1" ht="15" customHeight="1">
      <c r="A40" s="133">
        <v>26</v>
      </c>
      <c r="B40" s="133">
        <v>362</v>
      </c>
      <c r="C40" s="134" t="str">
        <f>VLOOKUP(B40,'Уч дев'!$A$3:$G$527,2,FALSE)</f>
        <v>Сидорова Татьяна</v>
      </c>
      <c r="D40" s="135">
        <f>VLOOKUP(B40,'Уч дев'!$A$3:$G$527,3,FALSE)</f>
        <v>2004</v>
      </c>
      <c r="E40" s="136" t="str">
        <f>VLOOKUP(B40,'Уч дев'!$A$3:$G$527,4,FALSE)</f>
        <v>3</v>
      </c>
      <c r="F40" s="134" t="str">
        <f>VLOOKUP(B40,'Уч дев'!$A$3:$G$527,5,FALSE)</f>
        <v>Тамбовская</v>
      </c>
      <c r="G40" s="138" t="str">
        <f>VLOOKUP(B40,'Уч дев'!$A$3:$G$527,6,FALSE)</f>
        <v>СШОР-3</v>
      </c>
      <c r="H40" s="158">
        <f t="shared" si="3"/>
        <v>8.7</v>
      </c>
      <c r="I40" s="158"/>
      <c r="J40" s="180">
        <f t="shared" si="4"/>
        <v>3</v>
      </c>
      <c r="K40" s="32">
        <f>VLOOKUP(B40,'Уч дев'!$A$3:$I$527,8,FALSE)</f>
        <v>0</v>
      </c>
      <c r="L40" s="180"/>
      <c r="M40" s="182">
        <v>8.7</v>
      </c>
      <c r="N40" s="182"/>
      <c r="O40" s="183">
        <f t="shared" si="2"/>
        <v>8.7</v>
      </c>
      <c r="P40" s="184" t="str">
        <f>VLOOKUP(B40,'Уч дев'!$A$3:$G$527,7,FALSE)</f>
        <v>Пищиков В.А.,Солтан М.В.</v>
      </c>
      <c r="Q40" s="59" t="s">
        <v>521</v>
      </c>
      <c r="AF40" s="57"/>
      <c r="AG40" s="57"/>
      <c r="AH40" s="57"/>
      <c r="AI40" s="57"/>
      <c r="AJ40" s="57"/>
      <c r="AK40" s="57"/>
      <c r="AL40" s="57"/>
    </row>
    <row r="41" spans="1:38" s="72" customFormat="1" ht="15" customHeight="1">
      <c r="A41" s="133">
        <v>26</v>
      </c>
      <c r="B41" s="133">
        <v>499</v>
      </c>
      <c r="C41" s="134" t="str">
        <f>VLOOKUP(B41,'Уч дев'!$A$3:$G$527,2,FALSE)</f>
        <v>Духачева Анастасия</v>
      </c>
      <c r="D41" s="135">
        <f>VLOOKUP(B41,'Уч дев'!$A$3:$G$527,3,FALSE)</f>
        <v>2004</v>
      </c>
      <c r="E41" s="136" t="str">
        <f>VLOOKUP(B41,'Уч дев'!$A$3:$G$527,4,FALSE)</f>
        <v>3</v>
      </c>
      <c r="F41" s="134" t="str">
        <f>VLOOKUP(B41,'Уч дев'!$A$3:$G$527,5,FALSE)</f>
        <v>Пензенская</v>
      </c>
      <c r="G41" s="138" t="str">
        <f>VLOOKUP(B41,'Уч дев'!$A$3:$G$527,6,FALSE)</f>
        <v>КСШОР</v>
      </c>
      <c r="H41" s="158">
        <f t="shared" si="3"/>
        <v>8.7</v>
      </c>
      <c r="I41" s="158"/>
      <c r="J41" s="180">
        <f t="shared" si="4"/>
        <v>3</v>
      </c>
      <c r="K41" s="32" t="str">
        <f>VLOOKUP(B41,'Уч дев'!$A$3:$I$527,8,FALSE)</f>
        <v>л</v>
      </c>
      <c r="L41" s="180"/>
      <c r="M41" s="182">
        <v>8.7</v>
      </c>
      <c r="N41" s="182"/>
      <c r="O41" s="183">
        <f t="shared" si="2"/>
        <v>8.7</v>
      </c>
      <c r="P41" s="184" t="str">
        <f>VLOOKUP(B41,'Уч дев'!$A$3:$G$527,7,FALSE)</f>
        <v>Карасик Н.А.,А.Г.</v>
      </c>
      <c r="Q41" s="59" t="s">
        <v>522</v>
      </c>
      <c r="R41" s="133"/>
      <c r="AF41" s="57"/>
      <c r="AG41" s="57"/>
      <c r="AH41" s="57"/>
      <c r="AI41" s="57"/>
      <c r="AJ41" s="57"/>
      <c r="AK41" s="57"/>
      <c r="AL41" s="57"/>
    </row>
    <row r="42" spans="1:38" s="72" customFormat="1" ht="15" customHeight="1">
      <c r="A42" s="133">
        <v>26</v>
      </c>
      <c r="B42" s="133">
        <v>679</v>
      </c>
      <c r="C42" s="134" t="str">
        <f>VLOOKUP(B42,'Уч дев'!$A$3:$G$527,2,FALSE)</f>
        <v>Сумбаева Варвара</v>
      </c>
      <c r="D42" s="135">
        <f>VLOOKUP(B42,'Уч дев'!$A$3:$G$527,3,FALSE)</f>
        <v>2004</v>
      </c>
      <c r="E42" s="136"/>
      <c r="F42" s="134" t="str">
        <f>VLOOKUP(B42,'Уч дев'!$A$3:$G$527,5,FALSE)</f>
        <v>Пензенская</v>
      </c>
      <c r="G42" s="138" t="str">
        <f>VLOOKUP(B42,'Уч дев'!$A$3:$G$527,6,FALSE)</f>
        <v>СШОР Заречный</v>
      </c>
      <c r="H42" s="158">
        <f t="shared" si="3"/>
        <v>8.7</v>
      </c>
      <c r="I42" s="158"/>
      <c r="J42" s="180">
        <f t="shared" si="4"/>
        <v>3</v>
      </c>
      <c r="K42" s="32">
        <f>VLOOKUP(B42,'Уч дев'!$A$3:$I$527,8,FALSE)</f>
        <v>0</v>
      </c>
      <c r="L42" s="180"/>
      <c r="M42" s="182">
        <v>8.7</v>
      </c>
      <c r="N42" s="182"/>
      <c r="O42" s="183">
        <f t="shared" si="2"/>
        <v>8.7</v>
      </c>
      <c r="P42" s="184" t="str">
        <f>VLOOKUP(B42,'Уч дев'!$A$3:$G$527,7,FALSE)</f>
        <v>Кораблев В.В.</v>
      </c>
      <c r="Q42" s="59" t="s">
        <v>83</v>
      </c>
      <c r="AF42" s="57"/>
      <c r="AG42" s="57"/>
      <c r="AH42" s="57"/>
      <c r="AI42" s="57"/>
      <c r="AJ42" s="57"/>
      <c r="AK42" s="57"/>
      <c r="AL42" s="57"/>
    </row>
    <row r="43" spans="1:38" s="115" customFormat="1" ht="15" customHeight="1">
      <c r="A43" s="133">
        <v>26</v>
      </c>
      <c r="B43" s="133">
        <v>498</v>
      </c>
      <c r="C43" s="134" t="str">
        <f>VLOOKUP(B43,'Уч дев'!$A$3:$G$527,2,FALSE)</f>
        <v>Лимонова Юлия</v>
      </c>
      <c r="D43" s="135">
        <f>VLOOKUP(B43,'Уч дев'!$A$3:$G$527,3,FALSE)</f>
        <v>2005</v>
      </c>
      <c r="E43" s="136" t="str">
        <f>VLOOKUP(B43,'Уч дев'!$A$3:$G$527,4,FALSE)</f>
        <v>3</v>
      </c>
      <c r="F43" s="134" t="str">
        <f>VLOOKUP(B43,'Уч дев'!$A$3:$G$527,5,FALSE)</f>
        <v>Пензенская</v>
      </c>
      <c r="G43" s="138" t="str">
        <f>VLOOKUP(B43,'Уч дев'!$A$3:$G$527,6,FALSE)</f>
        <v>КСШОР</v>
      </c>
      <c r="H43" s="158">
        <f t="shared" si="3"/>
        <v>8.7</v>
      </c>
      <c r="I43" s="158"/>
      <c r="J43" s="180">
        <f t="shared" si="4"/>
        <v>3</v>
      </c>
      <c r="K43" s="32" t="str">
        <f>VLOOKUP(B43,'Уч дев'!$A$3:$I$527,8,FALSE)</f>
        <v>л</v>
      </c>
      <c r="L43" s="180"/>
      <c r="M43" s="182">
        <v>8.7</v>
      </c>
      <c r="N43" s="182"/>
      <c r="O43" s="183">
        <f t="shared" si="2"/>
        <v>8.7</v>
      </c>
      <c r="P43" s="184" t="str">
        <f>VLOOKUP(B43,'Уч дев'!$A$3:$G$527,7,FALSE)</f>
        <v>Карасик Н.А.,А.Г.</v>
      </c>
      <c r="Q43" s="258" t="s">
        <v>522</v>
      </c>
      <c r="R43" s="133"/>
      <c r="S43" s="133"/>
      <c r="T43" s="196"/>
      <c r="U43" s="196"/>
      <c r="W43" s="72"/>
      <c r="Y43" s="73"/>
      <c r="AF43" s="204"/>
      <c r="AG43" s="204"/>
      <c r="AH43" s="204"/>
      <c r="AI43" s="204"/>
      <c r="AJ43" s="204"/>
      <c r="AK43" s="204"/>
      <c r="AL43" s="204"/>
    </row>
    <row r="44" spans="1:38" s="115" customFormat="1" ht="15" customHeight="1">
      <c r="A44" s="133">
        <v>26</v>
      </c>
      <c r="B44" s="133">
        <v>543</v>
      </c>
      <c r="C44" s="134" t="str">
        <f>VLOOKUP(B44,'Уч дев'!$A$3:$G$527,2,FALSE)</f>
        <v>Никишина Виктория</v>
      </c>
      <c r="D44" s="135">
        <f>VLOOKUP(B44,'Уч дев'!$A$3:$G$527,3,FALSE)</f>
        <v>2004</v>
      </c>
      <c r="E44" s="136"/>
      <c r="F44" s="134" t="str">
        <f>VLOOKUP(B44,'Уч дев'!$A$3:$G$527,5,FALSE)</f>
        <v>Пензенская</v>
      </c>
      <c r="G44" s="138" t="str">
        <f>VLOOKUP(B44,'Уч дев'!$A$3:$G$527,6,FALSE)</f>
        <v>СШ-6</v>
      </c>
      <c r="H44" s="158">
        <f t="shared" si="3"/>
        <v>8.7</v>
      </c>
      <c r="I44" s="158"/>
      <c r="J44" s="180">
        <f t="shared" si="4"/>
        <v>3</v>
      </c>
      <c r="K44" s="32" t="str">
        <f>VLOOKUP(B44,'Уч дев'!$A$3:$I$527,8,FALSE)</f>
        <v>л</v>
      </c>
      <c r="L44" s="180"/>
      <c r="M44" s="182">
        <v>8.7</v>
      </c>
      <c r="N44" s="182"/>
      <c r="O44" s="183">
        <f t="shared" si="2"/>
        <v>8.7</v>
      </c>
      <c r="P44" s="184" t="str">
        <f>VLOOKUP(B44,'Уч дев'!$A$3:$G$527,7,FALSE)</f>
        <v>Кабанова Н.С.,Мазыкин А.Г.</v>
      </c>
      <c r="Q44" s="258" t="s">
        <v>523</v>
      </c>
      <c r="R44" s="196"/>
      <c r="S44" s="133"/>
      <c r="T44" s="196"/>
      <c r="U44" s="196"/>
      <c r="W44" s="72"/>
      <c r="AF44" s="204"/>
      <c r="AG44" s="204"/>
      <c r="AH44" s="204"/>
      <c r="AI44" s="204"/>
      <c r="AJ44" s="204"/>
      <c r="AK44" s="204"/>
      <c r="AL44" s="204"/>
    </row>
    <row r="45" spans="1:38" s="115" customFormat="1" ht="15" customHeight="1">
      <c r="A45" s="133">
        <v>26</v>
      </c>
      <c r="B45" s="133">
        <v>345</v>
      </c>
      <c r="C45" s="134" t="str">
        <f>VLOOKUP(B45,'Уч дев'!$A$3:$G$527,2,FALSE)</f>
        <v>Неплюева Елизавета</v>
      </c>
      <c r="D45" s="135">
        <f>VLOOKUP(B45,'Уч дев'!$A$3:$G$527,3,FALSE)</f>
        <v>2005</v>
      </c>
      <c r="E45" s="136" t="str">
        <f>VLOOKUP(B45,'Уч дев'!$A$3:$G$527,4,FALSE)</f>
        <v>2</v>
      </c>
      <c r="F45" s="134" t="str">
        <f>VLOOKUP(B45,'Уч дев'!$A$3:$G$527,5,FALSE)</f>
        <v>Тамбовская</v>
      </c>
      <c r="G45" s="138" t="str">
        <f>VLOOKUP(B45,'Уч дев'!$A$3:$G$527,6,FALSE)</f>
        <v>СШОР-3</v>
      </c>
      <c r="H45" s="158">
        <f t="shared" si="3"/>
        <v>8.7</v>
      </c>
      <c r="I45" s="158"/>
      <c r="J45" s="180">
        <f t="shared" si="4"/>
        <v>3</v>
      </c>
      <c r="K45" s="32">
        <f>VLOOKUP(B45,'Уч дев'!$A$3:$I$527,8,FALSE)</f>
        <v>0</v>
      </c>
      <c r="L45" s="180"/>
      <c r="M45" s="182">
        <v>8.7</v>
      </c>
      <c r="N45" s="182"/>
      <c r="O45" s="183">
        <f aca="true" t="shared" si="5" ref="O45:O73">SMALL(M45:N45,1)+0</f>
        <v>8.7</v>
      </c>
      <c r="P45" s="184" t="str">
        <f>VLOOKUP(B45,'Уч дев'!$A$3:$G$527,7,FALSE)</f>
        <v>Блохин И.Ф.</v>
      </c>
      <c r="Q45" s="59" t="s">
        <v>83</v>
      </c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57"/>
      <c r="AG45" s="57"/>
      <c r="AH45" s="57"/>
      <c r="AI45" s="57"/>
      <c r="AJ45" s="57"/>
      <c r="AK45" s="57"/>
      <c r="AL45" s="57"/>
    </row>
    <row r="46" spans="1:38" s="115" customFormat="1" ht="15" customHeight="1">
      <c r="A46" s="133">
        <v>26</v>
      </c>
      <c r="B46" s="133">
        <v>92</v>
      </c>
      <c r="C46" s="134" t="str">
        <f>VLOOKUP(B46,'Уч дев'!$A$3:$G$527,2,FALSE)</f>
        <v>Нестеренко Анастасия</v>
      </c>
      <c r="D46" s="135">
        <f>VLOOKUP(B46,'Уч дев'!$A$3:$G$527,3,FALSE)</f>
        <v>2005</v>
      </c>
      <c r="E46" s="136" t="str">
        <f>VLOOKUP(B46,'Уч дев'!$A$3:$G$527,4,FALSE)</f>
        <v>3</v>
      </c>
      <c r="F46" s="134" t="str">
        <f>VLOOKUP(B46,'Уч дев'!$A$3:$G$527,5,FALSE)</f>
        <v>Саратовская</v>
      </c>
      <c r="G46" s="138" t="str">
        <f>VLOOKUP(B46,'Уч дев'!$A$3:$G$527,6,FALSE)</f>
        <v>ДЮСШ Энгельс</v>
      </c>
      <c r="H46" s="158">
        <f t="shared" si="3"/>
        <v>8.7</v>
      </c>
      <c r="I46" s="158"/>
      <c r="J46" s="180">
        <f t="shared" si="4"/>
        <v>3</v>
      </c>
      <c r="K46" s="32">
        <f>VLOOKUP(B46,'Уч дев'!$A$3:$I$527,8,FALSE)</f>
        <v>0</v>
      </c>
      <c r="L46" s="180"/>
      <c r="M46" s="182">
        <v>8.7</v>
      </c>
      <c r="N46" s="182"/>
      <c r="O46" s="183">
        <f t="shared" si="5"/>
        <v>8.7</v>
      </c>
      <c r="P46" s="184" t="str">
        <f>VLOOKUP(B46,'Уч дев'!$A$3:$G$527,7,FALSE)</f>
        <v>Ромашко М.А.</v>
      </c>
      <c r="Q46" s="59" t="s">
        <v>521</v>
      </c>
      <c r="R46" s="133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57"/>
      <c r="AG46" s="57"/>
      <c r="AH46" s="57"/>
      <c r="AI46" s="57"/>
      <c r="AJ46" s="57"/>
      <c r="AK46" s="57"/>
      <c r="AL46" s="57"/>
    </row>
    <row r="47" spans="1:38" s="115" customFormat="1" ht="15" customHeight="1">
      <c r="A47" s="133">
        <v>35</v>
      </c>
      <c r="B47" s="133">
        <v>139</v>
      </c>
      <c r="C47" s="134" t="str">
        <f>VLOOKUP(B47,'Уч дев'!$A$3:$G$527,2,FALSE)</f>
        <v>Сочинева Софья</v>
      </c>
      <c r="D47" s="135">
        <f>VLOOKUP(B47,'Уч дев'!$A$3:$G$527,3,FALSE)</f>
        <v>2005</v>
      </c>
      <c r="E47" s="136" t="str">
        <f>VLOOKUP(B47,'Уч дев'!$A$3:$G$527,4,FALSE)</f>
        <v>3</v>
      </c>
      <c r="F47" s="134" t="str">
        <f>VLOOKUP(B47,'Уч дев'!$A$3:$G$527,5,FALSE)</f>
        <v>Пензенская</v>
      </c>
      <c r="G47" s="138" t="str">
        <f>VLOOKUP(B47,'Уч дев'!$A$3:$G$527,6,FALSE)</f>
        <v>КСШОР</v>
      </c>
      <c r="H47" s="158">
        <f t="shared" si="3"/>
        <v>8.8</v>
      </c>
      <c r="I47" s="158"/>
      <c r="J47" s="180">
        <f t="shared" si="4"/>
        <v>3</v>
      </c>
      <c r="K47" s="32">
        <f>VLOOKUP(B47,'Уч дев'!$A$3:$I$527,8,FALSE)</f>
        <v>0</v>
      </c>
      <c r="L47" s="180"/>
      <c r="M47" s="182">
        <v>8.8</v>
      </c>
      <c r="N47" s="182"/>
      <c r="O47" s="183">
        <f t="shared" si="5"/>
        <v>8.8</v>
      </c>
      <c r="P47" s="184" t="str">
        <f>VLOOKUP(B47,'Уч дев'!$A$3:$G$527,7,FALSE)</f>
        <v>Зотова Н.А.</v>
      </c>
      <c r="Q47" s="59" t="s">
        <v>522</v>
      </c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57"/>
      <c r="AG47" s="57"/>
      <c r="AH47" s="57"/>
      <c r="AI47" s="57"/>
      <c r="AJ47" s="57"/>
      <c r="AK47" s="57"/>
      <c r="AL47" s="57"/>
    </row>
    <row r="48" spans="1:38" s="115" customFormat="1" ht="15" customHeight="1">
      <c r="A48" s="133">
        <v>35</v>
      </c>
      <c r="B48" s="133">
        <v>678</v>
      </c>
      <c r="C48" s="134" t="str">
        <f>VLOOKUP(B48,'Уч дев'!$A$3:$G$527,2,FALSE)</f>
        <v>Юнушкина София</v>
      </c>
      <c r="D48" s="135">
        <f>VLOOKUP(B48,'Уч дев'!$A$3:$G$527,3,FALSE)</f>
        <v>2004</v>
      </c>
      <c r="E48" s="136"/>
      <c r="F48" s="134" t="str">
        <f>VLOOKUP(B48,'Уч дев'!$A$3:$G$527,5,FALSE)</f>
        <v>Пензенская</v>
      </c>
      <c r="G48" s="138" t="str">
        <f>VLOOKUP(B48,'Уч дев'!$A$3:$G$527,6,FALSE)</f>
        <v>СШОР Заречный</v>
      </c>
      <c r="H48" s="158">
        <f t="shared" si="3"/>
        <v>8.8</v>
      </c>
      <c r="I48" s="158"/>
      <c r="J48" s="180">
        <f t="shared" si="4"/>
        <v>3</v>
      </c>
      <c r="K48" s="32">
        <f>VLOOKUP(B48,'Уч дев'!$A$3:$I$527,8,FALSE)</f>
        <v>0</v>
      </c>
      <c r="L48" s="180"/>
      <c r="M48" s="182">
        <v>8.8</v>
      </c>
      <c r="N48" s="182"/>
      <c r="O48" s="183">
        <f t="shared" si="5"/>
        <v>8.8</v>
      </c>
      <c r="P48" s="184" t="str">
        <f>VLOOKUP(B48,'Уч дев'!$A$3:$G$527,7,FALSE)</f>
        <v>Кораблев В.В.</v>
      </c>
      <c r="Q48" s="59" t="s">
        <v>523</v>
      </c>
      <c r="R48" s="133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57"/>
      <c r="AG48" s="57"/>
      <c r="AH48" s="57"/>
      <c r="AI48" s="57"/>
      <c r="AJ48" s="57"/>
      <c r="AK48" s="57"/>
      <c r="AL48" s="57"/>
    </row>
    <row r="49" spans="1:38" s="72" customFormat="1" ht="15.75">
      <c r="A49" s="133">
        <v>35</v>
      </c>
      <c r="B49" s="133">
        <v>651</v>
      </c>
      <c r="C49" s="134" t="str">
        <f>VLOOKUP(B49,'Уч дев'!$A$3:$G$527,2,FALSE)</f>
        <v>Червинская Кира</v>
      </c>
      <c r="D49" s="135">
        <f>VLOOKUP(B49,'Уч дев'!$A$3:$G$527,3,FALSE)</f>
        <v>2005</v>
      </c>
      <c r="E49" s="136" t="str">
        <f>VLOOKUP(B49,'Уч дев'!$A$3:$G$527,4,FALSE)</f>
        <v>3</v>
      </c>
      <c r="F49" s="134" t="str">
        <f>VLOOKUP(B49,'Уч дев'!$A$3:$G$527,5,FALSE)</f>
        <v>Пензенская</v>
      </c>
      <c r="G49" s="138" t="str">
        <f>VLOOKUP(B49,'Уч дев'!$A$3:$G$527,6,FALSE)</f>
        <v>СШОР Заречный</v>
      </c>
      <c r="H49" s="158">
        <f t="shared" si="3"/>
        <v>8.8</v>
      </c>
      <c r="I49" s="158"/>
      <c r="J49" s="180">
        <f t="shared" si="4"/>
        <v>3</v>
      </c>
      <c r="K49" s="32">
        <f>VLOOKUP(B49,'Уч дев'!$A$3:$I$527,8,FALSE)</f>
        <v>0</v>
      </c>
      <c r="L49" s="180"/>
      <c r="M49" s="182">
        <v>8.8</v>
      </c>
      <c r="N49" s="182"/>
      <c r="O49" s="183">
        <f t="shared" si="5"/>
        <v>8.8</v>
      </c>
      <c r="P49" s="184" t="str">
        <f>VLOOKUP(B49,'Уч дев'!$A$3:$G$527,7,FALSE)</f>
        <v>Жиженкова С.С.</v>
      </c>
      <c r="Q49" s="59" t="s">
        <v>522</v>
      </c>
      <c r="AF49" s="57"/>
      <c r="AG49" s="57"/>
      <c r="AH49" s="57"/>
      <c r="AI49" s="57"/>
      <c r="AJ49" s="57"/>
      <c r="AK49" s="57"/>
      <c r="AL49" s="57"/>
    </row>
    <row r="50" spans="1:38" s="115" customFormat="1" ht="15" customHeight="1">
      <c r="A50" s="133">
        <v>35</v>
      </c>
      <c r="B50" s="133">
        <v>542</v>
      </c>
      <c r="C50" s="134" t="str">
        <f>VLOOKUP(B50,'Уч дев'!$A$3:$G$527,2,FALSE)</f>
        <v>Ермишина Марина</v>
      </c>
      <c r="D50" s="135">
        <f>VLOOKUP(B50,'Уч дев'!$A$3:$G$527,3,FALSE)</f>
        <v>2005</v>
      </c>
      <c r="E50" s="136"/>
      <c r="F50" s="134" t="str">
        <f>VLOOKUP(B50,'Уч дев'!$A$3:$G$527,5,FALSE)</f>
        <v>Пензенская</v>
      </c>
      <c r="G50" s="138" t="str">
        <f>VLOOKUP(B50,'Уч дев'!$A$3:$G$527,6,FALSE)</f>
        <v>СШ-6</v>
      </c>
      <c r="H50" s="158">
        <f t="shared" si="3"/>
        <v>8.8</v>
      </c>
      <c r="I50" s="158"/>
      <c r="J50" s="180">
        <f t="shared" si="4"/>
        <v>3</v>
      </c>
      <c r="K50" s="32" t="str">
        <f>VLOOKUP(B50,'Уч дев'!$A$3:$I$527,8,FALSE)</f>
        <v>л</v>
      </c>
      <c r="L50" s="180"/>
      <c r="M50" s="182">
        <v>8.8</v>
      </c>
      <c r="N50" s="182"/>
      <c r="O50" s="183">
        <f t="shared" si="5"/>
        <v>8.8</v>
      </c>
      <c r="P50" s="184" t="str">
        <f>VLOOKUP(B50,'Уч дев'!$A$3:$G$527,7,FALSE)</f>
        <v>Кабанова Н.С.,Мазыкин А.Г.</v>
      </c>
      <c r="Q50" s="59" t="s">
        <v>522</v>
      </c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57"/>
      <c r="AG50" s="57"/>
      <c r="AH50" s="57"/>
      <c r="AI50" s="57"/>
      <c r="AJ50" s="57"/>
      <c r="AK50" s="57"/>
      <c r="AL50" s="57"/>
    </row>
    <row r="51" spans="1:38" s="115" customFormat="1" ht="15" customHeight="1">
      <c r="A51" s="133">
        <v>39</v>
      </c>
      <c r="B51" s="133">
        <v>225</v>
      </c>
      <c r="C51" s="134" t="str">
        <f>VLOOKUP(B51,'Уч дев'!$A$3:$G$527,2,FALSE)</f>
        <v>Назарова Екатерина</v>
      </c>
      <c r="D51" s="135">
        <f>VLOOKUP(B51,'Уч дев'!$A$3:$G$527,3,FALSE)</f>
        <v>2005</v>
      </c>
      <c r="E51" s="136"/>
      <c r="F51" s="134" t="str">
        <f>VLOOKUP(B51,'Уч дев'!$A$3:$G$527,5,FALSE)</f>
        <v>Пензенская</v>
      </c>
      <c r="G51" s="138" t="str">
        <f>VLOOKUP(B51,'Уч дев'!$A$3:$G$527,6,FALSE)</f>
        <v>ДЮСШ Сердобск</v>
      </c>
      <c r="H51" s="158">
        <f t="shared" si="3"/>
        <v>8.9</v>
      </c>
      <c r="I51" s="158"/>
      <c r="J51" s="180">
        <f t="shared" si="4"/>
        <v>3</v>
      </c>
      <c r="K51" s="32">
        <f>VLOOKUP(B51,'Уч дев'!$A$3:$I$527,8,FALSE)</f>
        <v>0</v>
      </c>
      <c r="L51" s="180"/>
      <c r="M51" s="182">
        <v>8.9</v>
      </c>
      <c r="N51" s="182"/>
      <c r="O51" s="183">
        <f t="shared" si="5"/>
        <v>8.9</v>
      </c>
      <c r="P51" s="184" t="str">
        <f>VLOOKUP(B51,'Уч дев'!$A$3:$G$527,7,FALSE)</f>
        <v>Янина Е.С.</v>
      </c>
      <c r="Q51" s="59" t="s">
        <v>521</v>
      </c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57"/>
      <c r="AG51" s="57"/>
      <c r="AH51" s="57"/>
      <c r="AI51" s="57"/>
      <c r="AJ51" s="57"/>
      <c r="AK51" s="57"/>
      <c r="AL51" s="57"/>
    </row>
    <row r="52" spans="1:38" s="115" customFormat="1" ht="15" customHeight="1">
      <c r="A52" s="133">
        <v>39</v>
      </c>
      <c r="B52" s="133">
        <v>570</v>
      </c>
      <c r="C52" s="134" t="str">
        <f>VLOOKUP(B52,'Уч дев'!$A$3:$G$527,2,FALSE)</f>
        <v>Сдобникова Валерия</v>
      </c>
      <c r="D52" s="135">
        <f>VLOOKUP(B52,'Уч дев'!$A$3:$G$527,3,FALSE)</f>
        <v>2005</v>
      </c>
      <c r="E52" s="136" t="str">
        <f>VLOOKUP(B52,'Уч дев'!$A$3:$G$527,4,FALSE)</f>
        <v>3</v>
      </c>
      <c r="F52" s="134" t="str">
        <f>VLOOKUP(B52,'Уч дев'!$A$3:$G$527,5,FALSE)</f>
        <v>Пензенская</v>
      </c>
      <c r="G52" s="138" t="str">
        <f>VLOOKUP(B52,'Уч дев'!$A$3:$G$527,6,FALSE)</f>
        <v>КСШОР</v>
      </c>
      <c r="H52" s="158">
        <f t="shared" si="3"/>
        <v>8.9</v>
      </c>
      <c r="I52" s="158"/>
      <c r="J52" s="180">
        <f t="shared" si="4"/>
        <v>3</v>
      </c>
      <c r="K52" s="32" t="str">
        <f>VLOOKUP(B52,'Уч дев'!$A$3:$I$527,8,FALSE)</f>
        <v>л</v>
      </c>
      <c r="L52" s="180"/>
      <c r="M52" s="182">
        <v>8.9</v>
      </c>
      <c r="N52" s="182"/>
      <c r="O52" s="183">
        <f t="shared" si="5"/>
        <v>8.9</v>
      </c>
      <c r="P52" s="184" t="str">
        <f>VLOOKUP(B52,'Уч дев'!$A$3:$G$527,7,FALSE)</f>
        <v>Конова Т.В.</v>
      </c>
      <c r="Q52" s="258" t="s">
        <v>524</v>
      </c>
      <c r="R52" s="196"/>
      <c r="S52" s="196"/>
      <c r="T52" s="196"/>
      <c r="U52" s="196"/>
      <c r="W52" s="72"/>
      <c r="X52" s="72"/>
      <c r="Y52" s="73"/>
      <c r="AF52" s="204"/>
      <c r="AG52" s="204"/>
      <c r="AH52" s="204"/>
      <c r="AI52" s="204"/>
      <c r="AJ52" s="204"/>
      <c r="AK52" s="204"/>
      <c r="AL52" s="204"/>
    </row>
    <row r="53" spans="1:38" s="115" customFormat="1" ht="15" customHeight="1">
      <c r="A53" s="133">
        <v>39</v>
      </c>
      <c r="B53" s="133">
        <v>205</v>
      </c>
      <c r="C53" s="134" t="str">
        <f>VLOOKUP(B53,'Уч дев'!$A$3:$G$527,2,FALSE)</f>
        <v>Кузнецова Анастасия</v>
      </c>
      <c r="D53" s="135" t="str">
        <f>VLOOKUP(B53,'Уч дев'!$A$3:$G$527,3,FALSE)</f>
        <v>2004</v>
      </c>
      <c r="E53" s="136">
        <f>VLOOKUP(B53,'Уч дев'!$A$3:$G$527,4,FALSE)</f>
        <v>3</v>
      </c>
      <c r="F53" s="134" t="str">
        <f>VLOOKUP(B53,'Уч дев'!$A$3:$G$527,5,FALSE)</f>
        <v>Пензенская</v>
      </c>
      <c r="G53" s="138" t="str">
        <f>VLOOKUP(B53,'Уч дев'!$A$3:$G$527,6,FALSE)</f>
        <v>ДЮСШ Нижнеломовский</v>
      </c>
      <c r="H53" s="158">
        <f aca="true" t="shared" si="6" ref="H53:H73">M53</f>
        <v>8.9</v>
      </c>
      <c r="I53" s="158"/>
      <c r="J53" s="180">
        <f aca="true" t="shared" si="7" ref="J53:J70">LOOKUP(O53,$V$1:$AD$1,$V$2:$AD$2)</f>
        <v>3</v>
      </c>
      <c r="K53" s="32">
        <f>VLOOKUP(B53,'Уч дев'!$A$3:$I$527,8,FALSE)</f>
        <v>0</v>
      </c>
      <c r="L53" s="180"/>
      <c r="M53" s="182">
        <v>8.9</v>
      </c>
      <c r="N53" s="182"/>
      <c r="O53" s="183">
        <f t="shared" si="5"/>
        <v>8.9</v>
      </c>
      <c r="P53" s="184" t="str">
        <f>VLOOKUP(B53,'Уч дев'!$A$3:$G$527,7,FALSE)</f>
        <v>Курлыкин Д.Ю. Попов А.Ю.</v>
      </c>
      <c r="Q53" s="59" t="s">
        <v>523</v>
      </c>
      <c r="R53" s="133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57"/>
      <c r="AG53" s="57"/>
      <c r="AH53" s="57"/>
      <c r="AI53" s="57"/>
      <c r="AJ53" s="57"/>
      <c r="AK53" s="57"/>
      <c r="AL53" s="57"/>
    </row>
    <row r="54" spans="1:38" s="115" customFormat="1" ht="15" customHeight="1">
      <c r="A54" s="133">
        <v>39</v>
      </c>
      <c r="B54" s="133">
        <v>190</v>
      </c>
      <c r="C54" s="134" t="str">
        <f>VLOOKUP(B54,'Уч дев'!$A$3:$G$527,2,FALSE)</f>
        <v>Кудряшова Арина</v>
      </c>
      <c r="D54" s="135">
        <f>VLOOKUP(B54,'Уч дев'!$A$3:$G$527,3,FALSE)</f>
        <v>2005</v>
      </c>
      <c r="E54" s="136" t="str">
        <f>VLOOKUP(B54,'Уч дев'!$A$3:$G$527,4,FALSE)</f>
        <v>1юн</v>
      </c>
      <c r="F54" s="134" t="str">
        <f>VLOOKUP(B54,'Уч дев'!$A$3:$G$527,5,FALSE)</f>
        <v>Пензенская</v>
      </c>
      <c r="G54" s="138" t="str">
        <f>VLOOKUP(B54,'Уч дев'!$A$3:$G$527,6,FALSE)</f>
        <v>СШ-6</v>
      </c>
      <c r="H54" s="158">
        <f t="shared" si="6"/>
        <v>8.9</v>
      </c>
      <c r="I54" s="158"/>
      <c r="J54" s="180">
        <f t="shared" si="7"/>
        <v>3</v>
      </c>
      <c r="K54" s="32" t="str">
        <f>VLOOKUP(B54,'Уч дев'!$A$3:$I$527,8,FALSE)</f>
        <v>л</v>
      </c>
      <c r="L54" s="180"/>
      <c r="M54" s="182">
        <v>8.9</v>
      </c>
      <c r="N54" s="182"/>
      <c r="O54" s="183">
        <f t="shared" si="5"/>
        <v>8.9</v>
      </c>
      <c r="P54" s="184" t="str">
        <f>VLOOKUP(B54,'Уч дев'!$A$3:$G$527,7,FALSE)</f>
        <v>Зинуков А.В.</v>
      </c>
      <c r="Q54" s="59" t="s">
        <v>83</v>
      </c>
      <c r="R54" s="133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57"/>
      <c r="AG54" s="57"/>
      <c r="AH54" s="57"/>
      <c r="AI54" s="57"/>
      <c r="AJ54" s="57"/>
      <c r="AK54" s="57"/>
      <c r="AL54" s="57"/>
    </row>
    <row r="55" spans="1:38" s="115" customFormat="1" ht="15" customHeight="1">
      <c r="A55" s="133">
        <v>39</v>
      </c>
      <c r="B55" s="133">
        <v>212</v>
      </c>
      <c r="C55" s="134" t="str">
        <f>VLOOKUP(B55,'Уч дев'!$A$3:$G$527,2,FALSE)</f>
        <v>Агатицкая Алина</v>
      </c>
      <c r="D55" s="135" t="str">
        <f>VLOOKUP(B55,'Уч дев'!$A$3:$G$527,3,FALSE)</f>
        <v>2004</v>
      </c>
      <c r="E55" s="136" t="str">
        <f>VLOOKUP(B55,'Уч дев'!$A$3:$G$527,4,FALSE)</f>
        <v>3</v>
      </c>
      <c r="F55" s="134" t="str">
        <f>VLOOKUP(B55,'Уч дев'!$A$3:$G$527,5,FALSE)</f>
        <v>Пензенская</v>
      </c>
      <c r="G55" s="138" t="str">
        <f>VLOOKUP(B55,'Уч дев'!$A$3:$G$527,6,FALSE)</f>
        <v>ДЮСШ Нижнеломовский</v>
      </c>
      <c r="H55" s="158">
        <f t="shared" si="6"/>
        <v>8.9</v>
      </c>
      <c r="I55" s="158"/>
      <c r="J55" s="180">
        <f t="shared" si="7"/>
        <v>3</v>
      </c>
      <c r="K55" s="32">
        <f>VLOOKUP(B55,'Уч дев'!$A$3:$I$527,8,FALSE)</f>
        <v>0</v>
      </c>
      <c r="L55" s="180"/>
      <c r="M55" s="182">
        <v>8.9</v>
      </c>
      <c r="N55" s="182"/>
      <c r="O55" s="183">
        <f t="shared" si="5"/>
        <v>8.9</v>
      </c>
      <c r="P55" s="184" t="str">
        <f>VLOOKUP(B55,'Уч дев'!$A$3:$G$527,7,FALSE)</f>
        <v>Бесчастнова Л.Н.</v>
      </c>
      <c r="Q55" s="59" t="s">
        <v>524</v>
      </c>
      <c r="R55" s="133"/>
      <c r="S55" s="133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57"/>
      <c r="AG55" s="57"/>
      <c r="AH55" s="57"/>
      <c r="AI55" s="57"/>
      <c r="AJ55" s="57"/>
      <c r="AK55" s="57"/>
      <c r="AL55" s="57"/>
    </row>
    <row r="56" spans="1:38" s="115" customFormat="1" ht="15" customHeight="1">
      <c r="A56" s="133">
        <v>44</v>
      </c>
      <c r="B56" s="133">
        <v>334</v>
      </c>
      <c r="C56" s="134" t="str">
        <f>VLOOKUP(B56,'Уч дев'!$A$3:$G$527,2,FALSE)</f>
        <v>Иванова Валерия</v>
      </c>
      <c r="D56" s="135">
        <f>VLOOKUP(B56,'Уч дев'!$A$3:$G$527,3,FALSE)</f>
        <v>2004</v>
      </c>
      <c r="E56" s="136" t="str">
        <f>VLOOKUP(B56,'Уч дев'!$A$3:$G$527,4,FALSE)</f>
        <v>3</v>
      </c>
      <c r="F56" s="134" t="str">
        <f>VLOOKUP(B56,'Уч дев'!$A$3:$G$527,5,FALSE)</f>
        <v>Тамбовская</v>
      </c>
      <c r="G56" s="138" t="str">
        <f>VLOOKUP(B56,'Уч дев'!$A$3:$G$527,6,FALSE)</f>
        <v>ДЮСШ-1</v>
      </c>
      <c r="H56" s="158">
        <f t="shared" si="6"/>
        <v>9</v>
      </c>
      <c r="I56" s="158"/>
      <c r="J56" s="180" t="str">
        <f t="shared" si="7"/>
        <v>1ю</v>
      </c>
      <c r="K56" s="32">
        <f>VLOOKUP(B56,'Уч дев'!$A$3:$I$527,8,FALSE)</f>
        <v>0</v>
      </c>
      <c r="L56" s="180"/>
      <c r="M56" s="182">
        <v>9</v>
      </c>
      <c r="N56" s="182"/>
      <c r="O56" s="183">
        <f t="shared" si="5"/>
        <v>9</v>
      </c>
      <c r="P56" s="184" t="str">
        <f>VLOOKUP(B56,'Уч дев'!$A$3:$G$527,7,FALSE)</f>
        <v>Чернова Г.Н.</v>
      </c>
      <c r="Q56" s="258" t="s">
        <v>523</v>
      </c>
      <c r="R56" s="196"/>
      <c r="S56" s="133"/>
      <c r="T56" s="196"/>
      <c r="U56" s="196"/>
      <c r="W56" s="72"/>
      <c r="AF56" s="204"/>
      <c r="AG56" s="204"/>
      <c r="AH56" s="204"/>
      <c r="AI56" s="204"/>
      <c r="AJ56" s="204"/>
      <c r="AK56" s="204"/>
      <c r="AL56" s="204"/>
    </row>
    <row r="57" spans="1:38" s="115" customFormat="1" ht="15" customHeight="1">
      <c r="A57" s="133">
        <v>44</v>
      </c>
      <c r="B57" s="133">
        <v>545</v>
      </c>
      <c r="C57" s="134" t="str">
        <f>VLOOKUP(B57,'Уч дев'!$A$3:$G$527,2,FALSE)</f>
        <v>Гришина Ангелина</v>
      </c>
      <c r="D57" s="135">
        <f>VLOOKUP(B57,'Уч дев'!$A$3:$G$527,3,FALSE)</f>
        <v>2005</v>
      </c>
      <c r="E57" s="136"/>
      <c r="F57" s="134" t="str">
        <f>VLOOKUP(B57,'Уч дев'!$A$3:$G$527,5,FALSE)</f>
        <v>Пензенская</v>
      </c>
      <c r="G57" s="138" t="str">
        <f>VLOOKUP(B57,'Уч дев'!$A$3:$G$527,6,FALSE)</f>
        <v>СШ-6</v>
      </c>
      <c r="H57" s="158">
        <f t="shared" si="6"/>
        <v>9</v>
      </c>
      <c r="I57" s="158"/>
      <c r="J57" s="180" t="str">
        <f t="shared" si="7"/>
        <v>1ю</v>
      </c>
      <c r="K57" s="32" t="str">
        <f>VLOOKUP(B57,'Уч дев'!$A$3:$I$527,8,FALSE)</f>
        <v>л</v>
      </c>
      <c r="L57" s="180"/>
      <c r="M57" s="182">
        <v>9</v>
      </c>
      <c r="N57" s="182"/>
      <c r="O57" s="183">
        <f t="shared" si="5"/>
        <v>9</v>
      </c>
      <c r="P57" s="184" t="str">
        <f>VLOOKUP(B57,'Уч дев'!$A$3:$G$527,7,FALSE)</f>
        <v>Кабанова Н.С.,Мазыкин А.Г.</v>
      </c>
      <c r="Q57" s="59" t="s">
        <v>521</v>
      </c>
      <c r="R57" s="133"/>
      <c r="S57" s="133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57"/>
      <c r="AG57" s="57"/>
      <c r="AH57" s="57"/>
      <c r="AI57" s="57"/>
      <c r="AJ57" s="57"/>
      <c r="AK57" s="57"/>
      <c r="AL57" s="57"/>
    </row>
    <row r="58" spans="1:38" s="115" customFormat="1" ht="15" customHeight="1">
      <c r="A58" s="133">
        <v>44</v>
      </c>
      <c r="B58" s="133">
        <v>86</v>
      </c>
      <c r="C58" s="134" t="str">
        <f>VLOOKUP(B58,'Уч дев'!$A$3:$G$527,2,FALSE)</f>
        <v>Тарасова Елизавета</v>
      </c>
      <c r="D58" s="135">
        <f>VLOOKUP(B58,'Уч дев'!$A$3:$G$527,3,FALSE)</f>
        <v>2005</v>
      </c>
      <c r="E58" s="136" t="str">
        <f>VLOOKUP(B58,'Уч дев'!$A$3:$G$527,4,FALSE)</f>
        <v>3</v>
      </c>
      <c r="F58" s="134" t="str">
        <f>VLOOKUP(B58,'Уч дев'!$A$3:$G$527,5,FALSE)</f>
        <v>Саратовская</v>
      </c>
      <c r="G58" s="138" t="str">
        <f>VLOOKUP(B58,'Уч дев'!$A$3:$G$527,6,FALSE)</f>
        <v>ДЮСШ Энгельс</v>
      </c>
      <c r="H58" s="158">
        <f t="shared" si="6"/>
        <v>9</v>
      </c>
      <c r="I58" s="158"/>
      <c r="J58" s="180" t="str">
        <f t="shared" si="7"/>
        <v>1ю</v>
      </c>
      <c r="K58" s="32">
        <f>VLOOKUP(B58,'Уч дев'!$A$3:$I$527,8,FALSE)</f>
        <v>0</v>
      </c>
      <c r="L58" s="180"/>
      <c r="M58" s="182">
        <v>9</v>
      </c>
      <c r="N58" s="182"/>
      <c r="O58" s="183">
        <f t="shared" si="5"/>
        <v>9</v>
      </c>
      <c r="P58" s="184" t="str">
        <f>VLOOKUP(B58,'Уч дев'!$A$3:$G$527,7,FALSE)</f>
        <v>Бабушкина О.И.</v>
      </c>
      <c r="Q58" s="258"/>
      <c r="R58" s="196"/>
      <c r="S58" s="133"/>
      <c r="T58" s="196"/>
      <c r="U58" s="196"/>
      <c r="W58" s="72"/>
      <c r="AF58" s="204"/>
      <c r="AG58" s="204"/>
      <c r="AH58" s="204"/>
      <c r="AI58" s="204"/>
      <c r="AJ58" s="204"/>
      <c r="AK58" s="204"/>
      <c r="AL58" s="204"/>
    </row>
    <row r="59" spans="1:38" s="72" customFormat="1" ht="15" customHeight="1">
      <c r="A59" s="133">
        <v>44</v>
      </c>
      <c r="B59" s="133">
        <v>85</v>
      </c>
      <c r="C59" s="134" t="str">
        <f>VLOOKUP(B59,'Уч дев'!$A$3:$G$527,2,FALSE)</f>
        <v>Шмелева Кристина</v>
      </c>
      <c r="D59" s="135">
        <f>VLOOKUP(B59,'Уч дев'!$A$3:$G$527,3,FALSE)</f>
        <v>2005</v>
      </c>
      <c r="E59" s="136" t="str">
        <f>VLOOKUP(B59,'Уч дев'!$A$3:$G$527,4,FALSE)</f>
        <v>3</v>
      </c>
      <c r="F59" s="134" t="str">
        <f>VLOOKUP(B59,'Уч дев'!$A$3:$G$527,5,FALSE)</f>
        <v>Саратовская</v>
      </c>
      <c r="G59" s="138" t="str">
        <f>VLOOKUP(B59,'Уч дев'!$A$3:$G$527,6,FALSE)</f>
        <v>ДЮСШ Энгельс</v>
      </c>
      <c r="H59" s="158">
        <f t="shared" si="6"/>
        <v>9</v>
      </c>
      <c r="I59" s="158"/>
      <c r="J59" s="180" t="str">
        <f t="shared" si="7"/>
        <v>1ю</v>
      </c>
      <c r="K59" s="32">
        <f>VLOOKUP(B59,'Уч дев'!$A$3:$I$527,8,FALSE)</f>
        <v>0</v>
      </c>
      <c r="L59" s="180"/>
      <c r="M59" s="182">
        <v>9</v>
      </c>
      <c r="N59" s="182"/>
      <c r="O59" s="183">
        <f t="shared" si="5"/>
        <v>9</v>
      </c>
      <c r="P59" s="184" t="str">
        <f>VLOOKUP(B59,'Уч дев'!$A$3:$G$527,7,FALSE)</f>
        <v>Бабушкина О.И.</v>
      </c>
      <c r="Q59" s="59" t="s">
        <v>523</v>
      </c>
      <c r="R59" s="133"/>
      <c r="AF59" s="57"/>
      <c r="AG59" s="57"/>
      <c r="AH59" s="57"/>
      <c r="AI59" s="57"/>
      <c r="AJ59" s="57"/>
      <c r="AK59" s="57"/>
      <c r="AL59" s="57"/>
    </row>
    <row r="60" spans="1:38" s="72" customFormat="1" ht="15" customHeight="1">
      <c r="A60" s="133">
        <v>48</v>
      </c>
      <c r="B60" s="133">
        <v>531</v>
      </c>
      <c r="C60" s="134" t="str">
        <f>VLOOKUP(B60,'Уч дев'!$A$3:$G$527,2,FALSE)</f>
        <v>Ванина Дарья</v>
      </c>
      <c r="D60" s="135">
        <f>VLOOKUP(B60,'Уч дев'!$A$3:$G$527,3,FALSE)</f>
        <v>2004</v>
      </c>
      <c r="E60" s="136" t="str">
        <f>VLOOKUP(B60,'Уч дев'!$A$3:$G$527,4,FALSE)</f>
        <v>3</v>
      </c>
      <c r="F60" s="134" t="str">
        <f>VLOOKUP(B60,'Уч дев'!$A$3:$G$527,5,FALSE)</f>
        <v>Пензенская</v>
      </c>
      <c r="G60" s="138" t="str">
        <f>VLOOKUP(B60,'Уч дев'!$A$3:$G$527,6,FALSE)</f>
        <v>Губ.лицей</v>
      </c>
      <c r="H60" s="158">
        <f t="shared" si="6"/>
        <v>9.14</v>
      </c>
      <c r="I60" s="158"/>
      <c r="J60" s="180" t="str">
        <f t="shared" si="7"/>
        <v>1ю</v>
      </c>
      <c r="K60" s="32" t="str">
        <f>VLOOKUP(B60,'Уч дев'!$A$3:$I$527,8,FALSE)</f>
        <v>л</v>
      </c>
      <c r="L60" s="180"/>
      <c r="M60" s="182">
        <v>9.14</v>
      </c>
      <c r="N60" s="182"/>
      <c r="O60" s="183">
        <f t="shared" si="5"/>
        <v>9.14</v>
      </c>
      <c r="P60" s="184" t="str">
        <f>VLOOKUP(B60,'Уч дев'!$A$3:$G$527,7,FALSE)</f>
        <v>Шиндин Н.Г.</v>
      </c>
      <c r="Q60" s="59" t="s">
        <v>522</v>
      </c>
      <c r="R60" s="133"/>
      <c r="S60" s="133"/>
      <c r="AF60" s="57"/>
      <c r="AG60" s="57"/>
      <c r="AH60" s="57"/>
      <c r="AI60" s="57"/>
      <c r="AJ60" s="57"/>
      <c r="AK60" s="57"/>
      <c r="AL60" s="57"/>
    </row>
    <row r="61" spans="1:38" s="72" customFormat="1" ht="15" customHeight="1">
      <c r="A61" s="133">
        <v>49</v>
      </c>
      <c r="B61" s="133">
        <v>231</v>
      </c>
      <c r="C61" s="134" t="str">
        <f>VLOOKUP(B61,'Уч дев'!$A$3:$G$527,2,FALSE)</f>
        <v>Архипова Милана</v>
      </c>
      <c r="D61" s="135">
        <f>VLOOKUP(B61,'Уч дев'!$A$3:$G$527,3,FALSE)</f>
        <v>2005</v>
      </c>
      <c r="E61" s="136"/>
      <c r="F61" s="134" t="str">
        <f>VLOOKUP(B61,'Уч дев'!$A$3:$G$527,5,FALSE)</f>
        <v>Пензенская</v>
      </c>
      <c r="G61" s="138" t="str">
        <f>VLOOKUP(B61,'Уч дев'!$A$3:$G$527,6,FALSE)</f>
        <v>ДЮСШ Сердобск</v>
      </c>
      <c r="H61" s="158">
        <f t="shared" si="6"/>
        <v>9.3</v>
      </c>
      <c r="I61" s="158"/>
      <c r="J61" s="180" t="str">
        <f t="shared" si="7"/>
        <v>1ю</v>
      </c>
      <c r="K61" s="32">
        <f>VLOOKUP(B61,'Уч дев'!$A$3:$I$527,8,FALSE)</f>
        <v>0</v>
      </c>
      <c r="L61" s="180"/>
      <c r="M61" s="182">
        <v>9.3</v>
      </c>
      <c r="N61" s="182"/>
      <c r="O61" s="183">
        <f t="shared" si="5"/>
        <v>9.3</v>
      </c>
      <c r="P61" s="184" t="str">
        <f>VLOOKUP(B61,'Уч дев'!$A$3:$G$527,7,FALSE)</f>
        <v>Фральцова Е.Н.</v>
      </c>
      <c r="Q61" s="59" t="s">
        <v>523</v>
      </c>
      <c r="AF61" s="57"/>
      <c r="AG61" s="57"/>
      <c r="AH61" s="57"/>
      <c r="AI61" s="57"/>
      <c r="AJ61" s="57"/>
      <c r="AK61" s="57"/>
      <c r="AL61" s="57"/>
    </row>
    <row r="62" spans="1:38" s="72" customFormat="1" ht="15" customHeight="1">
      <c r="A62" s="133">
        <v>49</v>
      </c>
      <c r="B62" s="133">
        <v>13</v>
      </c>
      <c r="C62" s="134" t="str">
        <f>VLOOKUP(B62,'Уч дев'!$A$3:$G$527,2,FALSE)</f>
        <v>Харитонова Виктория</v>
      </c>
      <c r="D62" s="135">
        <f>VLOOKUP(B62,'Уч дев'!$A$3:$G$527,3,FALSE)</f>
        <v>2005</v>
      </c>
      <c r="E62" s="136" t="str">
        <f>VLOOKUP(B62,'Уч дев'!$A$3:$G$527,4,FALSE)</f>
        <v>3</v>
      </c>
      <c r="F62" s="134" t="str">
        <f>VLOOKUP(B62,'Уч дев'!$A$3:$G$527,5,FALSE)</f>
        <v>Пензенская</v>
      </c>
      <c r="G62" s="138" t="str">
        <f>VLOOKUP(B62,'Уч дев'!$A$3:$G$527,6,FALSE)</f>
        <v>КСШОР</v>
      </c>
      <c r="H62" s="158">
        <f t="shared" si="6"/>
        <v>9.3</v>
      </c>
      <c r="I62" s="158"/>
      <c r="J62" s="180" t="str">
        <f t="shared" si="7"/>
        <v>1ю</v>
      </c>
      <c r="K62" s="32">
        <f>VLOOKUP(B62,'Уч дев'!$A$3:$I$527,8,FALSE)</f>
        <v>0</v>
      </c>
      <c r="L62" s="180"/>
      <c r="M62" s="182">
        <v>9.3</v>
      </c>
      <c r="N62" s="182"/>
      <c r="O62" s="183">
        <f t="shared" si="5"/>
        <v>9.3</v>
      </c>
      <c r="P62" s="184" t="str">
        <f>VLOOKUP(B62,'Уч дев'!$A$3:$G$527,7,FALSE)</f>
        <v>Копылова О.Н.</v>
      </c>
      <c r="Q62" s="258" t="s">
        <v>522</v>
      </c>
      <c r="R62" s="133"/>
      <c r="S62" s="133"/>
      <c r="T62" s="196"/>
      <c r="U62" s="196"/>
      <c r="V62" s="115"/>
      <c r="X62" s="115"/>
      <c r="Y62" s="73"/>
      <c r="Z62" s="115"/>
      <c r="AA62" s="115"/>
      <c r="AB62" s="115"/>
      <c r="AC62" s="115"/>
      <c r="AD62" s="115"/>
      <c r="AE62" s="115"/>
      <c r="AF62" s="204"/>
      <c r="AG62" s="204"/>
      <c r="AH62" s="204"/>
      <c r="AI62" s="204"/>
      <c r="AJ62" s="204"/>
      <c r="AK62" s="204"/>
      <c r="AL62" s="204"/>
    </row>
    <row r="63" spans="1:38" s="72" customFormat="1" ht="15" customHeight="1">
      <c r="A63" s="133">
        <v>51</v>
      </c>
      <c r="B63" s="133">
        <v>232</v>
      </c>
      <c r="C63" s="134" t="str">
        <f>VLOOKUP(B63,'Уч дев'!$A$3:$G$527,2,FALSE)</f>
        <v>Кузнецова Дарья </v>
      </c>
      <c r="D63" s="135">
        <f>VLOOKUP(B63,'Уч дев'!$A$3:$G$527,3,FALSE)</f>
        <v>2005</v>
      </c>
      <c r="E63" s="136"/>
      <c r="F63" s="134" t="str">
        <f>VLOOKUP(B63,'Уч дев'!$A$3:$G$527,5,FALSE)</f>
        <v>Пензенская</v>
      </c>
      <c r="G63" s="138" t="str">
        <f>VLOOKUP(B63,'Уч дев'!$A$3:$G$527,6,FALSE)</f>
        <v>ДЮСШ Сердобск</v>
      </c>
      <c r="H63" s="158">
        <f t="shared" si="6"/>
        <v>9.4</v>
      </c>
      <c r="I63" s="158"/>
      <c r="J63" s="180" t="str">
        <f t="shared" si="7"/>
        <v>1ю</v>
      </c>
      <c r="K63" s="32">
        <f>VLOOKUP(B63,'Уч дев'!$A$3:$I$527,8,FALSE)</f>
        <v>0</v>
      </c>
      <c r="L63" s="180"/>
      <c r="M63" s="182">
        <v>9.4</v>
      </c>
      <c r="N63" s="182"/>
      <c r="O63" s="183">
        <f t="shared" si="5"/>
        <v>9.4</v>
      </c>
      <c r="P63" s="184" t="str">
        <f>VLOOKUP(B63,'Уч дев'!$A$3:$G$527,7,FALSE)</f>
        <v>Фральцова Е.Н.</v>
      </c>
      <c r="Q63" s="258" t="s">
        <v>525</v>
      </c>
      <c r="R63" s="196"/>
      <c r="S63" s="196"/>
      <c r="T63" s="196"/>
      <c r="U63" s="196"/>
      <c r="V63" s="115"/>
      <c r="Y63" s="73"/>
      <c r="Z63" s="115"/>
      <c r="AA63" s="115"/>
      <c r="AB63" s="115"/>
      <c r="AC63" s="115"/>
      <c r="AD63" s="115"/>
      <c r="AE63" s="115"/>
      <c r="AF63" s="204"/>
      <c r="AG63" s="204"/>
      <c r="AH63" s="204"/>
      <c r="AI63" s="204"/>
      <c r="AJ63" s="204"/>
      <c r="AK63" s="204"/>
      <c r="AL63" s="204"/>
    </row>
    <row r="64" spans="1:38" s="72" customFormat="1" ht="15" customHeight="1">
      <c r="A64" s="133">
        <v>51</v>
      </c>
      <c r="B64" s="133">
        <v>591</v>
      </c>
      <c r="C64" s="134" t="str">
        <f>VLOOKUP(B64,'Уч дев'!$A$3:$G$527,2,FALSE)</f>
        <v>Беспалова Дарья</v>
      </c>
      <c r="D64" s="135">
        <f>VLOOKUP(B64,'Уч дев'!$A$3:$G$527,3,FALSE)</f>
        <v>2005</v>
      </c>
      <c r="E64" s="136"/>
      <c r="F64" s="134" t="str">
        <f>VLOOKUP(B64,'Уч дев'!$A$3:$G$527,5,FALSE)</f>
        <v>Пензенская</v>
      </c>
      <c r="G64" s="138" t="str">
        <f>VLOOKUP(B64,'Уч дев'!$A$3:$G$527,6,FALSE)</f>
        <v>СШ-6</v>
      </c>
      <c r="H64" s="158">
        <f t="shared" si="6"/>
        <v>9.4</v>
      </c>
      <c r="I64" s="158"/>
      <c r="J64" s="180" t="str">
        <f t="shared" si="7"/>
        <v>1ю</v>
      </c>
      <c r="K64" s="32" t="str">
        <f>VLOOKUP(B64,'Уч дев'!$A$3:$I$527,8,FALSE)</f>
        <v>л</v>
      </c>
      <c r="L64" s="180"/>
      <c r="M64" s="182">
        <v>9.4</v>
      </c>
      <c r="N64" s="182"/>
      <c r="O64" s="183">
        <f t="shared" si="5"/>
        <v>9.4</v>
      </c>
      <c r="P64" s="184" t="str">
        <f>VLOOKUP(B64,'Уч дев'!$A$3:$G$527,7,FALSE)</f>
        <v>Земсков А.М.</v>
      </c>
      <c r="Q64" s="259" t="s">
        <v>524</v>
      </c>
      <c r="R64" s="133"/>
      <c r="S64" s="133"/>
      <c r="T64" s="237"/>
      <c r="U64" s="236"/>
      <c r="V64" s="60"/>
      <c r="W64" s="112"/>
      <c r="Y64" s="73"/>
      <c r="Z64" s="76"/>
      <c r="AA64" s="76"/>
      <c r="AB64" s="76"/>
      <c r="AC64" s="76"/>
      <c r="AD64" s="76"/>
      <c r="AE64" s="76"/>
      <c r="AF64" s="203"/>
      <c r="AG64" s="203"/>
      <c r="AH64" s="203"/>
      <c r="AI64" s="203"/>
      <c r="AJ64" s="203"/>
      <c r="AK64" s="203"/>
      <c r="AL64" s="203"/>
    </row>
    <row r="65" spans="1:38" s="72" customFormat="1" ht="15" customHeight="1">
      <c r="A65" s="133">
        <v>51</v>
      </c>
      <c r="B65" s="133">
        <v>535</v>
      </c>
      <c r="C65" s="134" t="str">
        <f>VLOOKUP(B65,'Уч дев'!$A$3:$G$527,2,FALSE)</f>
        <v>Ефремова Дарья</v>
      </c>
      <c r="D65" s="135">
        <f>VLOOKUP(B65,'Уч дев'!$A$3:$G$527,3,FALSE)</f>
        <v>2005</v>
      </c>
      <c r="E65" s="136"/>
      <c r="F65" s="134" t="str">
        <f>VLOOKUP(B65,'Уч дев'!$A$3:$G$527,5,FALSE)</f>
        <v>Пензенская</v>
      </c>
      <c r="G65" s="138" t="str">
        <f>VLOOKUP(B65,'Уч дев'!$A$3:$G$527,6,FALSE)</f>
        <v>СШ-6</v>
      </c>
      <c r="H65" s="158">
        <f t="shared" si="6"/>
        <v>9.5</v>
      </c>
      <c r="I65" s="158"/>
      <c r="J65" s="180" t="str">
        <f t="shared" si="7"/>
        <v>2ю</v>
      </c>
      <c r="K65" s="32" t="str">
        <f>VLOOKUP(B65,'Уч дев'!$A$3:$I$527,8,FALSE)</f>
        <v>л</v>
      </c>
      <c r="L65" s="180"/>
      <c r="M65" s="182">
        <v>9.5</v>
      </c>
      <c r="N65" s="182"/>
      <c r="O65" s="183">
        <f t="shared" si="5"/>
        <v>9.5</v>
      </c>
      <c r="P65" s="184" t="str">
        <f>VLOOKUP(B65,'Уч дев'!$A$3:$G$527,7,FALSE)</f>
        <v>Кабанова Н.С.,Мазыкин А.Г.</v>
      </c>
      <c r="Q65" s="59" t="s">
        <v>523</v>
      </c>
      <c r="R65" s="133"/>
      <c r="AF65" s="57"/>
      <c r="AG65" s="57"/>
      <c r="AH65" s="57"/>
      <c r="AI65" s="57"/>
      <c r="AJ65" s="57"/>
      <c r="AK65" s="57"/>
      <c r="AL65" s="57"/>
    </row>
    <row r="66" spans="1:38" s="115" customFormat="1" ht="15" customHeight="1">
      <c r="A66" s="133">
        <v>51</v>
      </c>
      <c r="B66" s="133">
        <v>30</v>
      </c>
      <c r="C66" s="134" t="str">
        <f>VLOOKUP(B66,'Уч дев'!$A$3:$G$527,2,FALSE)</f>
        <v>Манушкина Полина</v>
      </c>
      <c r="D66" s="135">
        <f>VLOOKUP(B66,'Уч дев'!$A$3:$G$527,3,FALSE)</f>
        <v>2005</v>
      </c>
      <c r="E66" s="136" t="str">
        <f>VLOOKUP(B66,'Уч дев'!$A$3:$G$527,4,FALSE)</f>
        <v>2</v>
      </c>
      <c r="F66" s="134" t="str">
        <f>VLOOKUP(B66,'Уч дев'!$A$3:$G$527,5,FALSE)</f>
        <v>Пензенская</v>
      </c>
      <c r="G66" s="138" t="str">
        <f>VLOOKUP(B66,'Уч дев'!$A$3:$G$527,6,FALSE)</f>
        <v>КСШОР</v>
      </c>
      <c r="H66" s="158">
        <f t="shared" si="6"/>
        <v>9.5</v>
      </c>
      <c r="I66" s="158"/>
      <c r="J66" s="180" t="str">
        <f t="shared" si="7"/>
        <v>2ю</v>
      </c>
      <c r="K66" s="32">
        <f>VLOOKUP(B66,'Уч дев'!$A$3:$I$527,8,FALSE)</f>
        <v>0</v>
      </c>
      <c r="L66" s="180"/>
      <c r="M66" s="182">
        <v>9.5</v>
      </c>
      <c r="N66" s="182"/>
      <c r="O66" s="183">
        <f t="shared" si="5"/>
        <v>9.5</v>
      </c>
      <c r="P66" s="184" t="str">
        <f>VLOOKUP(B66,'Уч дев'!$A$3:$G$527,7,FALSE)</f>
        <v>Гордеев А.Н.</v>
      </c>
      <c r="Q66" s="258" t="s">
        <v>522</v>
      </c>
      <c r="R66" s="196"/>
      <c r="S66" s="133"/>
      <c r="T66" s="196"/>
      <c r="U66" s="196"/>
      <c r="W66" s="72"/>
      <c r="Y66" s="73"/>
      <c r="AF66" s="204"/>
      <c r="AG66" s="204"/>
      <c r="AH66" s="204"/>
      <c r="AI66" s="204"/>
      <c r="AJ66" s="204"/>
      <c r="AK66" s="204"/>
      <c r="AL66" s="204"/>
    </row>
    <row r="67" spans="1:38" s="115" customFormat="1" ht="15" customHeight="1">
      <c r="A67" s="133">
        <v>51</v>
      </c>
      <c r="B67" s="133">
        <v>142</v>
      </c>
      <c r="C67" s="134" t="str">
        <f>VLOOKUP(B67,'Уч дев'!$A$3:$G$527,2,FALSE)</f>
        <v>Каржавина Виктория</v>
      </c>
      <c r="D67" s="135">
        <f>VLOOKUP(B67,'Уч дев'!$A$3:$G$527,3,FALSE)</f>
        <v>2005</v>
      </c>
      <c r="E67" s="136" t="str">
        <f>VLOOKUP(B67,'Уч дев'!$A$3:$G$527,4,FALSE)</f>
        <v>3</v>
      </c>
      <c r="F67" s="134" t="str">
        <f>VLOOKUP(B67,'Уч дев'!$A$3:$G$527,5,FALSE)</f>
        <v>Пензенская</v>
      </c>
      <c r="G67" s="138" t="str">
        <f>VLOOKUP(B67,'Уч дев'!$A$3:$G$527,6,FALSE)</f>
        <v>КСШОР</v>
      </c>
      <c r="H67" s="158">
        <f t="shared" si="6"/>
        <v>9.5</v>
      </c>
      <c r="I67" s="158"/>
      <c r="J67" s="180" t="str">
        <f t="shared" si="7"/>
        <v>2ю</v>
      </c>
      <c r="K67" s="32">
        <f>VLOOKUP(B67,'Уч дев'!$A$3:$I$527,8,FALSE)</f>
        <v>0</v>
      </c>
      <c r="L67" s="180"/>
      <c r="M67" s="182">
        <v>9.5</v>
      </c>
      <c r="N67" s="182"/>
      <c r="O67" s="183">
        <f t="shared" si="5"/>
        <v>9.5</v>
      </c>
      <c r="P67" s="184" t="str">
        <f>VLOOKUP(B67,'Уч дев'!$A$3:$G$527,7,FALSE)</f>
        <v>Зотова Н.А.</v>
      </c>
      <c r="Q67" s="59" t="s">
        <v>523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57"/>
      <c r="AG67" s="57"/>
      <c r="AH67" s="57"/>
      <c r="AI67" s="57"/>
      <c r="AJ67" s="57"/>
      <c r="AK67" s="57"/>
      <c r="AL67" s="57"/>
    </row>
    <row r="68" spans="1:38" s="115" customFormat="1" ht="15" customHeight="1">
      <c r="A68" s="133">
        <v>56</v>
      </c>
      <c r="B68" s="133">
        <v>29</v>
      </c>
      <c r="C68" s="134" t="str">
        <f>VLOOKUP(B68,'Уч дев'!$A$3:$G$527,2,FALSE)</f>
        <v>Половово Елена</v>
      </c>
      <c r="D68" s="135">
        <f>VLOOKUP(B68,'Уч дев'!$A$3:$G$527,3,FALSE)</f>
        <v>2005</v>
      </c>
      <c r="E68" s="136" t="str">
        <f>VLOOKUP(B68,'Уч дев'!$A$3:$G$527,4,FALSE)</f>
        <v>2</v>
      </c>
      <c r="F68" s="134" t="str">
        <f>VLOOKUP(B68,'Уч дев'!$A$3:$G$527,5,FALSE)</f>
        <v>Пензенская</v>
      </c>
      <c r="G68" s="138" t="str">
        <f>VLOOKUP(B68,'Уч дев'!$A$3:$G$527,6,FALSE)</f>
        <v>КСШОР</v>
      </c>
      <c r="H68" s="158">
        <f t="shared" si="6"/>
        <v>9.6</v>
      </c>
      <c r="I68" s="158"/>
      <c r="J68" s="180" t="str">
        <f t="shared" si="7"/>
        <v>2ю</v>
      </c>
      <c r="K68" s="32">
        <f>VLOOKUP(B68,'Уч дев'!$A$3:$I$527,8,FALSE)</f>
        <v>0</v>
      </c>
      <c r="L68" s="180"/>
      <c r="M68" s="182">
        <v>9.6</v>
      </c>
      <c r="N68" s="182"/>
      <c r="O68" s="183">
        <f t="shared" si="5"/>
        <v>9.6</v>
      </c>
      <c r="P68" s="184" t="str">
        <f>VLOOKUP(B68,'Уч дев'!$A$3:$G$527,7,FALSE)</f>
        <v>Гордеев А.Н.</v>
      </c>
      <c r="Q68" s="258" t="s">
        <v>524</v>
      </c>
      <c r="R68" s="196"/>
      <c r="S68" s="133"/>
      <c r="T68" s="196"/>
      <c r="U68" s="196"/>
      <c r="W68" s="72"/>
      <c r="Y68" s="73"/>
      <c r="AF68" s="204"/>
      <c r="AG68" s="204"/>
      <c r="AH68" s="204"/>
      <c r="AI68" s="204"/>
      <c r="AJ68" s="204"/>
      <c r="AK68" s="204"/>
      <c r="AL68" s="204"/>
    </row>
    <row r="69" spans="1:38" s="115" customFormat="1" ht="15" customHeight="1">
      <c r="A69" s="133">
        <v>57</v>
      </c>
      <c r="B69" s="133">
        <v>28</v>
      </c>
      <c r="C69" s="134" t="str">
        <f>VLOOKUP(B69,'Уч дев'!$A$3:$G$527,2,FALSE)</f>
        <v>Малькова Лада</v>
      </c>
      <c r="D69" s="135">
        <f>VLOOKUP(B69,'Уч дев'!$A$3:$G$527,3,FALSE)</f>
        <v>2005</v>
      </c>
      <c r="E69" s="136"/>
      <c r="F69" s="134" t="str">
        <f>VLOOKUP(B69,'Уч дев'!$A$3:$G$527,5,FALSE)</f>
        <v>Пензенская</v>
      </c>
      <c r="G69" s="138" t="str">
        <f>VLOOKUP(B69,'Уч дев'!$A$3:$G$527,6,FALSE)</f>
        <v>КСШОР</v>
      </c>
      <c r="H69" s="158">
        <f t="shared" si="6"/>
        <v>9.7</v>
      </c>
      <c r="I69" s="158"/>
      <c r="J69" s="180" t="str">
        <f t="shared" si="7"/>
        <v>2ю</v>
      </c>
      <c r="K69" s="32">
        <f>VLOOKUP(B69,'Уч дев'!$A$3:$I$527,8,FALSE)</f>
        <v>0</v>
      </c>
      <c r="L69" s="180"/>
      <c r="M69" s="182">
        <v>9.7</v>
      </c>
      <c r="N69" s="182"/>
      <c r="O69" s="183">
        <f t="shared" si="5"/>
        <v>9.7</v>
      </c>
      <c r="P69" s="184" t="str">
        <f>VLOOKUP(B69,'Уч дев'!$A$3:$G$527,7,FALSE)</f>
        <v>Гордеев А.Н.</v>
      </c>
      <c r="Q69" s="59" t="s">
        <v>524</v>
      </c>
      <c r="R69" s="133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57"/>
      <c r="AG69" s="57"/>
      <c r="AH69" s="57"/>
      <c r="AI69" s="57"/>
      <c r="AJ69" s="57"/>
      <c r="AK69" s="57"/>
      <c r="AL69" s="57"/>
    </row>
    <row r="70" spans="1:38" s="115" customFormat="1" ht="15" customHeight="1">
      <c r="A70" s="133">
        <v>58</v>
      </c>
      <c r="B70" s="133">
        <v>234</v>
      </c>
      <c r="C70" s="134" t="str">
        <f>VLOOKUP(B70,'Уч дев'!$A$3:$G$527,2,FALSE)</f>
        <v>Демахина Виктория</v>
      </c>
      <c r="D70" s="135">
        <f>VLOOKUP(B70,'Уч дев'!$A$3:$G$527,3,FALSE)</f>
        <v>2004</v>
      </c>
      <c r="E70" s="136"/>
      <c r="F70" s="134" t="str">
        <f>VLOOKUP(B70,'Уч дев'!$A$3:$G$527,5,FALSE)</f>
        <v>Пензенская</v>
      </c>
      <c r="G70" s="138" t="str">
        <f>VLOOKUP(B70,'Уч дев'!$A$3:$G$527,6,FALSE)</f>
        <v>ДЮСШ Сердобск</v>
      </c>
      <c r="H70" s="158">
        <f t="shared" si="6"/>
        <v>10.1</v>
      </c>
      <c r="I70" s="158"/>
      <c r="J70" s="180" t="str">
        <f t="shared" si="7"/>
        <v>3ю</v>
      </c>
      <c r="K70" s="32">
        <f>VLOOKUP(B70,'Уч дев'!$A$3:$I$527,8,FALSE)</f>
        <v>0</v>
      </c>
      <c r="L70" s="180"/>
      <c r="M70" s="182">
        <v>10.1</v>
      </c>
      <c r="N70" s="182"/>
      <c r="O70" s="183">
        <f t="shared" si="5"/>
        <v>10.1</v>
      </c>
      <c r="P70" s="184" t="str">
        <f>VLOOKUP(B70,'Уч дев'!$A$3:$G$527,7,FALSE)</f>
        <v>Фральцова Е.Н.</v>
      </c>
      <c r="Q70" s="59" t="s">
        <v>524</v>
      </c>
      <c r="R70" s="133"/>
      <c r="S70" s="133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57"/>
      <c r="AG70" s="57"/>
      <c r="AH70" s="57"/>
      <c r="AI70" s="57"/>
      <c r="AJ70" s="57"/>
      <c r="AK70" s="57"/>
      <c r="AL70" s="57"/>
    </row>
    <row r="71" spans="1:38" s="115" customFormat="1" ht="15" customHeight="1">
      <c r="A71" s="133"/>
      <c r="B71" s="133">
        <v>206</v>
      </c>
      <c r="C71" s="134" t="str">
        <f>VLOOKUP(B71,'Уч дев'!$A$3:$G$527,2,FALSE)</f>
        <v>Тужикова Карина</v>
      </c>
      <c r="D71" s="135" t="str">
        <f>VLOOKUP(B71,'Уч дев'!$A$3:$G$527,3,FALSE)</f>
        <v>2005</v>
      </c>
      <c r="E71" s="136">
        <f>VLOOKUP(B71,'Уч дев'!$A$3:$G$527,4,FALSE)</f>
        <v>3</v>
      </c>
      <c r="F71" s="134" t="str">
        <f>VLOOKUP(B71,'Уч дев'!$A$3:$G$527,5,FALSE)</f>
        <v>Пензенская</v>
      </c>
      <c r="G71" s="138" t="str">
        <f>VLOOKUP(B71,'Уч дев'!$A$3:$G$527,6,FALSE)</f>
        <v>ДЮСШ Нижнеломовский</v>
      </c>
      <c r="H71" s="158" t="str">
        <f t="shared" si="6"/>
        <v>н.я</v>
      </c>
      <c r="I71" s="158"/>
      <c r="J71" s="180"/>
      <c r="K71" s="32">
        <f>VLOOKUP(B71,'Уч дев'!$A$3:$I$527,8,FALSE)</f>
        <v>0</v>
      </c>
      <c r="L71" s="180"/>
      <c r="M71" s="182" t="s">
        <v>526</v>
      </c>
      <c r="N71" s="182"/>
      <c r="O71" s="183" t="e">
        <f t="shared" si="5"/>
        <v>#NUM!</v>
      </c>
      <c r="P71" s="184" t="str">
        <f>VLOOKUP(B71,'Уч дев'!$A$3:$G$527,7,FALSE)</f>
        <v>Курлыкин Д.Ю. Попов А.Ю.</v>
      </c>
      <c r="Q71" s="59"/>
      <c r="R71" s="133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57"/>
      <c r="AG71" s="57"/>
      <c r="AH71" s="57"/>
      <c r="AI71" s="57"/>
      <c r="AJ71" s="57"/>
      <c r="AK71" s="57"/>
      <c r="AL71" s="57"/>
    </row>
    <row r="72" spans="1:38" s="115" customFormat="1" ht="15" customHeight="1">
      <c r="A72" s="133"/>
      <c r="B72" s="133">
        <v>230</v>
      </c>
      <c r="C72" s="134" t="str">
        <f>VLOOKUP(B72,'Уч дев'!$A$3:$G$527,2,FALSE)</f>
        <v>Иванушкина Виктория</v>
      </c>
      <c r="D72" s="135">
        <f>VLOOKUP(B72,'Уч дев'!$A$3:$G$527,3,FALSE)</f>
        <v>2005</v>
      </c>
      <c r="E72" s="136"/>
      <c r="F72" s="134" t="str">
        <f>VLOOKUP(B72,'Уч дев'!$A$3:$G$527,5,FALSE)</f>
        <v>Пензенская</v>
      </c>
      <c r="G72" s="138" t="str">
        <f>VLOOKUP(B72,'Уч дев'!$A$3:$G$527,6,FALSE)</f>
        <v>ДЮСШ Сердобск</v>
      </c>
      <c r="H72" s="158" t="str">
        <f t="shared" si="6"/>
        <v>н.я</v>
      </c>
      <c r="I72" s="158"/>
      <c r="J72" s="180"/>
      <c r="K72" s="32">
        <f>VLOOKUP(B72,'Уч дев'!$A$3:$I$527,8,FALSE)</f>
        <v>0</v>
      </c>
      <c r="L72" s="180"/>
      <c r="M72" s="182" t="s">
        <v>526</v>
      </c>
      <c r="N72" s="182"/>
      <c r="O72" s="183" t="e">
        <f t="shared" si="5"/>
        <v>#NUM!</v>
      </c>
      <c r="P72" s="184" t="str">
        <f>VLOOKUP(B72,'Уч дев'!$A$3:$G$527,7,FALSE)</f>
        <v>Фральцова Е.Н.</v>
      </c>
      <c r="Q72" s="59"/>
      <c r="R72" s="133"/>
      <c r="S72" s="133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57"/>
      <c r="AG72" s="57"/>
      <c r="AH72" s="57"/>
      <c r="AI72" s="57"/>
      <c r="AJ72" s="57"/>
      <c r="AK72" s="57"/>
      <c r="AL72" s="57"/>
    </row>
    <row r="73" spans="1:38" s="115" customFormat="1" ht="15" customHeight="1">
      <c r="A73" s="133"/>
      <c r="B73" s="133">
        <v>412</v>
      </c>
      <c r="C73" s="134" t="str">
        <f>VLOOKUP(B73,'Уч дев'!$A$3:$G$527,2,FALSE)</f>
        <v>Мустафаева Валерия</v>
      </c>
      <c r="D73" s="135">
        <f>VLOOKUP(B73,'Уч дев'!$A$3:$G$527,3,FALSE)</f>
        <v>2004</v>
      </c>
      <c r="E73" s="136">
        <f>VLOOKUP(B73,'Уч дев'!$A$3:$G$527,4,FALSE)</f>
        <v>1</v>
      </c>
      <c r="F73" s="134" t="str">
        <f>VLOOKUP(B73,'Уч дев'!$A$3:$G$527,5,FALSE)</f>
        <v>Самарская</v>
      </c>
      <c r="G73" s="138" t="str">
        <f>VLOOKUP(B73,'Уч дев'!$A$3:$G$527,6,FALSE)</f>
        <v>СШОР-2 Самара</v>
      </c>
      <c r="H73" s="158" t="str">
        <f t="shared" si="6"/>
        <v>н.я</v>
      </c>
      <c r="I73" s="158"/>
      <c r="J73" s="180"/>
      <c r="K73" s="32">
        <f>VLOOKUP(B73,'Уч дев'!$A$3:$I$527,8,FALSE)</f>
        <v>0</v>
      </c>
      <c r="L73" s="180"/>
      <c r="M73" s="182" t="s">
        <v>526</v>
      </c>
      <c r="N73" s="182"/>
      <c r="O73" s="183" t="e">
        <f t="shared" si="5"/>
        <v>#NUM!</v>
      </c>
      <c r="P73" s="184" t="str">
        <f>VLOOKUP(B73,'Уч дев'!$A$3:$G$527,7,FALSE)</f>
        <v>Зайцев И.С., Андронов Ю.В.</v>
      </c>
      <c r="Q73" s="258"/>
      <c r="R73" s="196"/>
      <c r="S73" s="133"/>
      <c r="T73" s="196"/>
      <c r="U73" s="196"/>
      <c r="W73" s="72"/>
      <c r="Y73" s="73"/>
      <c r="AF73" s="204"/>
      <c r="AG73" s="204"/>
      <c r="AH73" s="204"/>
      <c r="AI73" s="204"/>
      <c r="AJ73" s="204"/>
      <c r="AK73" s="204"/>
      <c r="AL73" s="204"/>
    </row>
    <row r="74" spans="1:38" s="1" customFormat="1" ht="15.75" customHeight="1">
      <c r="A74" s="16" t="s">
        <v>527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58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</row>
    <row r="75" spans="1:38" s="1" customFormat="1" ht="15.75" customHeight="1">
      <c r="A75" s="20" t="s">
        <v>497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58"/>
      <c r="W75" s="58"/>
      <c r="X75" s="72"/>
      <c r="Y75" s="73"/>
      <c r="Z75" s="74"/>
      <c r="AA75" s="74"/>
      <c r="AB75" s="74"/>
      <c r="AC75" s="74"/>
      <c r="AD75" s="74"/>
      <c r="AE75" s="74"/>
      <c r="AF75" s="200"/>
      <c r="AG75" s="200"/>
      <c r="AH75" s="200"/>
      <c r="AI75" s="200"/>
      <c r="AJ75" s="200"/>
      <c r="AK75" s="200"/>
      <c r="AL75" s="200"/>
    </row>
    <row r="76" spans="1:38" ht="12.75" customHeight="1">
      <c r="A76" s="39"/>
      <c r="B76" s="22"/>
      <c r="C76" s="119"/>
      <c r="D76" s="120"/>
      <c r="E76" s="39"/>
      <c r="F76" s="39"/>
      <c r="H76" s="39"/>
      <c r="I76" s="39"/>
      <c r="J76" s="39"/>
      <c r="K76" s="263"/>
      <c r="L76" s="169" t="s">
        <v>511</v>
      </c>
      <c r="M76" s="170"/>
      <c r="N76" s="170"/>
      <c r="O76" s="170"/>
      <c r="P76" s="39" t="s">
        <v>528</v>
      </c>
      <c r="Q76" s="265"/>
      <c r="R76" s="39"/>
      <c r="S76" s="39"/>
      <c r="T76" s="39"/>
      <c r="U76" s="39"/>
      <c r="V76" s="58"/>
      <c r="W76" s="58"/>
      <c r="X76" s="72"/>
      <c r="Y76" s="73"/>
      <c r="Z76" s="72"/>
      <c r="AA76" s="72"/>
      <c r="AB76" s="72"/>
      <c r="AC76" s="72"/>
      <c r="AD76" s="72"/>
      <c r="AE76" s="72"/>
      <c r="AF76" s="57"/>
      <c r="AG76" s="57"/>
      <c r="AH76" s="57"/>
      <c r="AI76" s="57"/>
      <c r="AJ76" s="57"/>
      <c r="AK76" s="57"/>
      <c r="AL76" s="57"/>
    </row>
    <row r="77" spans="1:38" s="2" customFormat="1" ht="13.5" customHeight="1">
      <c r="A77" s="21"/>
      <c r="B77" s="22"/>
      <c r="C77" s="23" t="s">
        <v>500</v>
      </c>
      <c r="D77" s="24"/>
      <c r="E77" s="25"/>
      <c r="F77" s="26"/>
      <c r="H77" s="145"/>
      <c r="I77" s="145"/>
      <c r="J77" s="145"/>
      <c r="K77" s="251"/>
      <c r="L77" s="172" t="s">
        <v>501</v>
      </c>
      <c r="M77" s="173"/>
      <c r="N77" s="173"/>
      <c r="O77" s="173"/>
      <c r="P77" s="39" t="s">
        <v>502</v>
      </c>
      <c r="Q77" s="146" t="s">
        <v>529</v>
      </c>
      <c r="R77" s="146"/>
      <c r="S77" s="147" t="s">
        <v>530</v>
      </c>
      <c r="T77" s="147"/>
      <c r="U77" s="147"/>
      <c r="V77" s="60"/>
      <c r="W77" s="72"/>
      <c r="X77" s="72"/>
      <c r="Y77" s="73"/>
      <c r="Z77" s="75"/>
      <c r="AA77" s="75"/>
      <c r="AB77" s="75"/>
      <c r="AC77" s="75"/>
      <c r="AD77" s="75"/>
      <c r="AE77" s="75"/>
      <c r="AF77" s="86"/>
      <c r="AG77" s="86"/>
      <c r="AH77" s="86"/>
      <c r="AI77" s="86"/>
      <c r="AJ77" s="86"/>
      <c r="AK77" s="86"/>
      <c r="AL77" s="86"/>
    </row>
    <row r="78" spans="1:38" s="3" customFormat="1" ht="24.75" customHeight="1">
      <c r="A78" s="123" t="s">
        <v>505</v>
      </c>
      <c r="B78" s="123" t="s">
        <v>506</v>
      </c>
      <c r="C78" s="123" t="s">
        <v>2</v>
      </c>
      <c r="D78" s="124" t="s">
        <v>3</v>
      </c>
      <c r="E78" s="123" t="s">
        <v>4</v>
      </c>
      <c r="F78" s="123" t="s">
        <v>5</v>
      </c>
      <c r="G78" s="125" t="s">
        <v>6</v>
      </c>
      <c r="H78" s="148" t="s">
        <v>507</v>
      </c>
      <c r="I78" s="174" t="s">
        <v>508</v>
      </c>
      <c r="J78" s="175" t="s">
        <v>509</v>
      </c>
      <c r="K78" s="254"/>
      <c r="L78" s="175" t="s">
        <v>510</v>
      </c>
      <c r="M78" s="148" t="s">
        <v>511</v>
      </c>
      <c r="N78" s="148" t="s">
        <v>512</v>
      </c>
      <c r="O78" s="148" t="s">
        <v>513</v>
      </c>
      <c r="P78" s="176" t="s">
        <v>7</v>
      </c>
      <c r="Q78" s="188" t="s">
        <v>514</v>
      </c>
      <c r="R78" s="188"/>
      <c r="S78" s="188"/>
      <c r="T78" s="189" t="s">
        <v>515</v>
      </c>
      <c r="U78" s="188" t="s">
        <v>505</v>
      </c>
      <c r="V78" s="105"/>
      <c r="W78" s="191"/>
      <c r="X78" s="191"/>
      <c r="Y78" s="201"/>
      <c r="AF78" s="202"/>
      <c r="AG78" s="202"/>
      <c r="AH78" s="202"/>
      <c r="AI78" s="202"/>
      <c r="AJ78" s="202"/>
      <c r="AK78" s="202"/>
      <c r="AL78" s="202"/>
    </row>
    <row r="79" spans="1:38" s="72" customFormat="1" ht="15.75">
      <c r="A79" s="81">
        <v>1</v>
      </c>
      <c r="B79" s="133">
        <v>179</v>
      </c>
      <c r="C79" s="134" t="str">
        <f>VLOOKUP(B79,'Уч дев'!$A$3:$G$527,2,FALSE)</f>
        <v>Минюкова Кристина</v>
      </c>
      <c r="D79" s="135">
        <f>VLOOKUP(B79,'Уч дев'!$A$3:$G$527,3,FALSE)</f>
        <v>2003</v>
      </c>
      <c r="E79" s="136" t="str">
        <f>VLOOKUP(B79,'Уч дев'!$A$3:$G$527,4,FALSE)</f>
        <v>1</v>
      </c>
      <c r="F79" s="134" t="str">
        <f>VLOOKUP(B79,'Уч дев'!$A$3:$G$527,5,FALSE)</f>
        <v>Пензенская</v>
      </c>
      <c r="G79" s="138" t="str">
        <f>VLOOKUP(B79,'Уч дев'!$A$3:$G$527,6,FALSE)</f>
        <v>СШ-6</v>
      </c>
      <c r="H79" s="158" t="str">
        <f aca="true" t="shared" si="8" ref="H79:I86">M79</f>
        <v>7,9</v>
      </c>
      <c r="I79" s="158">
        <f t="shared" si="8"/>
        <v>7.8</v>
      </c>
      <c r="J79" s="180">
        <f aca="true" t="shared" si="9" ref="J79:J126">LOOKUP(O79,$V$1:$AD$1,$V$2:$AD$2)</f>
        <v>1</v>
      </c>
      <c r="K79" s="32">
        <f>VLOOKUP(B79,'Уч дев'!$A$3:$I$527,8,FALSE)</f>
        <v>0</v>
      </c>
      <c r="L79" s="180">
        <v>10</v>
      </c>
      <c r="M79" s="182" t="s">
        <v>516</v>
      </c>
      <c r="N79" s="182">
        <v>7.8</v>
      </c>
      <c r="O79" s="183">
        <f aca="true" t="shared" si="10" ref="O79:O110">SMALL(M79:N79,1)+0</f>
        <v>7.8</v>
      </c>
      <c r="P79" s="184" t="str">
        <f>VLOOKUP(B79,'Уч дев'!$A$3:$G$527,7,FALSE)</f>
        <v>Красновы Р.Б.,К.И.</v>
      </c>
      <c r="Q79" s="59" t="s">
        <v>51</v>
      </c>
      <c r="AF79" s="57"/>
      <c r="AG79" s="57"/>
      <c r="AH79" s="57"/>
      <c r="AI79" s="57"/>
      <c r="AJ79" s="57"/>
      <c r="AK79" s="57"/>
      <c r="AL79" s="57"/>
    </row>
    <row r="80" spans="1:38" s="72" customFormat="1" ht="15.75">
      <c r="A80" s="81">
        <v>2</v>
      </c>
      <c r="B80" s="133">
        <v>178</v>
      </c>
      <c r="C80" s="134" t="str">
        <f>VLOOKUP(B80,'Уч дев'!$A$3:$G$527,2,FALSE)</f>
        <v>Карнатова Полина</v>
      </c>
      <c r="D80" s="135">
        <f>VLOOKUP(B80,'Уч дев'!$A$3:$G$527,3,FALSE)</f>
        <v>2003</v>
      </c>
      <c r="E80" s="136" t="str">
        <f>VLOOKUP(B80,'Уч дев'!$A$3:$G$527,4,FALSE)</f>
        <v>1</v>
      </c>
      <c r="F80" s="134" t="str">
        <f>VLOOKUP(B80,'Уч дев'!$A$3:$G$527,5,FALSE)</f>
        <v>Пензенская</v>
      </c>
      <c r="G80" s="138" t="str">
        <f>VLOOKUP(B80,'Уч дев'!$A$3:$G$527,6,FALSE)</f>
        <v>СШ-6</v>
      </c>
      <c r="H80" s="158" t="str">
        <f t="shared" si="8"/>
        <v>7,9</v>
      </c>
      <c r="I80" s="158">
        <f t="shared" si="8"/>
        <v>7.9</v>
      </c>
      <c r="J80" s="180">
        <f t="shared" si="9"/>
        <v>1</v>
      </c>
      <c r="K80" s="32">
        <f>VLOOKUP(B80,'Уч дев'!$A$3:$I$527,8,FALSE)</f>
        <v>0</v>
      </c>
      <c r="L80" s="180">
        <v>7</v>
      </c>
      <c r="M80" s="182" t="s">
        <v>516</v>
      </c>
      <c r="N80" s="182">
        <v>7.9</v>
      </c>
      <c r="O80" s="183">
        <f t="shared" si="10"/>
        <v>7.9</v>
      </c>
      <c r="P80" s="184" t="str">
        <f>VLOOKUP(B80,'Уч дев'!$A$3:$G$527,7,FALSE)</f>
        <v>Зинуков А.В.</v>
      </c>
      <c r="Q80" s="59" t="s">
        <v>51</v>
      </c>
      <c r="AF80" s="57"/>
      <c r="AG80" s="57"/>
      <c r="AH80" s="57"/>
      <c r="AI80" s="57"/>
      <c r="AJ80" s="57"/>
      <c r="AK80" s="57"/>
      <c r="AL80" s="57"/>
    </row>
    <row r="81" spans="1:38" s="72" customFormat="1" ht="15.75">
      <c r="A81" s="81">
        <v>3</v>
      </c>
      <c r="B81" s="133">
        <v>12</v>
      </c>
      <c r="C81" s="134" t="str">
        <f>VLOOKUP(B81,'Уч дев'!$A$3:$G$527,2,FALSE)</f>
        <v>Желтенкова Виолетта</v>
      </c>
      <c r="D81" s="135">
        <f>VLOOKUP(B81,'Уч дев'!$A$3:$G$527,3,FALSE)</f>
        <v>2003</v>
      </c>
      <c r="E81" s="136" t="str">
        <f>VLOOKUP(B81,'Уч дев'!$A$3:$G$527,4,FALSE)</f>
        <v>2</v>
      </c>
      <c r="F81" s="134" t="str">
        <f>VLOOKUP(B81,'Уч дев'!$A$3:$G$527,5,FALSE)</f>
        <v>Пензенская</v>
      </c>
      <c r="G81" s="138" t="str">
        <f>VLOOKUP(B81,'Уч дев'!$A$3:$G$527,6,FALSE)</f>
        <v>КСШОР</v>
      </c>
      <c r="H81" s="158" t="str">
        <f t="shared" si="8"/>
        <v>8,0</v>
      </c>
      <c r="I81" s="158">
        <f t="shared" si="8"/>
        <v>7.9</v>
      </c>
      <c r="J81" s="180">
        <f t="shared" si="9"/>
        <v>1</v>
      </c>
      <c r="K81" s="32">
        <f>VLOOKUP(B81,'Уч дев'!$A$3:$I$527,8,FALSE)</f>
        <v>0</v>
      </c>
      <c r="L81" s="180"/>
      <c r="M81" s="182" t="s">
        <v>517</v>
      </c>
      <c r="N81" s="182">
        <v>7.9</v>
      </c>
      <c r="O81" s="183">
        <f t="shared" si="10"/>
        <v>7.9</v>
      </c>
      <c r="P81" s="184" t="str">
        <f>VLOOKUP(B81,'Уч дев'!$A$3:$G$527,7,FALSE)</f>
        <v>Копылова О.Н.,Андреев В.В</v>
      </c>
      <c r="Q81" s="59" t="s">
        <v>77</v>
      </c>
      <c r="AF81" s="57"/>
      <c r="AG81" s="57"/>
      <c r="AH81" s="57"/>
      <c r="AI81" s="57"/>
      <c r="AJ81" s="57"/>
      <c r="AK81" s="57"/>
      <c r="AL81" s="57"/>
    </row>
    <row r="82" spans="1:38" s="72" customFormat="1" ht="15.75">
      <c r="A82" s="81">
        <v>4</v>
      </c>
      <c r="B82" s="133">
        <v>484</v>
      </c>
      <c r="C82" s="134" t="str">
        <f>VLOOKUP(B82,'Уч дев'!$A$3:$G$527,2,FALSE)</f>
        <v>Андрикова Маргарита</v>
      </c>
      <c r="D82" s="135">
        <f>VLOOKUP(B82,'Уч дев'!$A$3:$G$527,3,FALSE)</f>
        <v>2003</v>
      </c>
      <c r="E82" s="136" t="str">
        <f>VLOOKUP(B82,'Уч дев'!$A$3:$G$527,4,FALSE)</f>
        <v>1</v>
      </c>
      <c r="F82" s="134" t="str">
        <f>VLOOKUP(B82,'Уч дев'!$A$3:$G$527,5,FALSE)</f>
        <v>Пензенская</v>
      </c>
      <c r="G82" s="138" t="str">
        <f>VLOOKUP(B82,'Уч дев'!$A$3:$G$527,6,FALSE)</f>
        <v>КСШОР</v>
      </c>
      <c r="H82" s="158" t="str">
        <f t="shared" si="8"/>
        <v>8,0</v>
      </c>
      <c r="I82" s="158">
        <f t="shared" si="8"/>
        <v>8</v>
      </c>
      <c r="J82" s="180">
        <f t="shared" si="9"/>
        <v>1</v>
      </c>
      <c r="K82" s="32">
        <f>VLOOKUP(B82,'Уч дев'!$A$3:$I$527,8,FALSE)</f>
        <v>0</v>
      </c>
      <c r="L82" s="180">
        <v>4</v>
      </c>
      <c r="M82" s="182" t="s">
        <v>517</v>
      </c>
      <c r="N82" s="182">
        <v>8</v>
      </c>
      <c r="O82" s="183">
        <f t="shared" si="10"/>
        <v>8</v>
      </c>
      <c r="P82" s="184" t="str">
        <f>VLOOKUP(B82,'Уч дев'!$A$3:$G$527,7,FALSE)</f>
        <v>Карасик Н.А.,А.Г.</v>
      </c>
      <c r="Q82" s="59" t="s">
        <v>51</v>
      </c>
      <c r="AF82" s="57"/>
      <c r="AG82" s="57"/>
      <c r="AH82" s="57"/>
      <c r="AI82" s="57"/>
      <c r="AJ82" s="57"/>
      <c r="AK82" s="57"/>
      <c r="AL82" s="57"/>
    </row>
    <row r="83" spans="1:38" s="72" customFormat="1" ht="15.75">
      <c r="A83" s="81">
        <v>5</v>
      </c>
      <c r="B83" s="133">
        <v>80</v>
      </c>
      <c r="C83" s="134" t="str">
        <f>VLOOKUP(B83,'Уч дев'!$A$3:$G$527,2,FALSE)</f>
        <v>Гуляйкина  Дарья </v>
      </c>
      <c r="D83" s="135">
        <f>VLOOKUP(B83,'Уч дев'!$A$3:$G$527,3,FALSE)</f>
        <v>2002</v>
      </c>
      <c r="E83" s="136">
        <f>VLOOKUP(B83,'Уч дев'!$A$3:$G$527,4,FALSE)</f>
        <v>1</v>
      </c>
      <c r="F83" s="134" t="str">
        <f>VLOOKUP(B83,'Уч дев'!$A$3:$G$527,5,FALSE)</f>
        <v>Саратовская</v>
      </c>
      <c r="G83" s="138" t="str">
        <f>VLOOKUP(B83,'Уч дев'!$A$3:$G$527,6,FALSE)</f>
        <v>ДЮСШ Энгельс</v>
      </c>
      <c r="H83" s="158" t="str">
        <f t="shared" si="8"/>
        <v>8,0</v>
      </c>
      <c r="I83" s="158">
        <f t="shared" si="8"/>
        <v>8.1</v>
      </c>
      <c r="J83" s="180">
        <f t="shared" si="9"/>
        <v>2</v>
      </c>
      <c r="K83" s="32">
        <f>VLOOKUP(B83,'Уч дев'!$A$3:$I$527,8,FALSE)</f>
        <v>0</v>
      </c>
      <c r="L83" s="180"/>
      <c r="M83" s="182" t="s">
        <v>517</v>
      </c>
      <c r="N83" s="182">
        <v>8.1</v>
      </c>
      <c r="O83" s="183">
        <f t="shared" si="10"/>
        <v>8.1</v>
      </c>
      <c r="P83" s="184" t="str">
        <f>VLOOKUP(B83,'Уч дев'!$A$3:$G$527,7,FALSE)</f>
        <v>Кудашкина З.К.</v>
      </c>
      <c r="Q83" s="59" t="s">
        <v>51</v>
      </c>
      <c r="AF83" s="57"/>
      <c r="AG83" s="57"/>
      <c r="AH83" s="57"/>
      <c r="AI83" s="57"/>
      <c r="AJ83" s="57"/>
      <c r="AK83" s="57"/>
      <c r="AL83" s="57"/>
    </row>
    <row r="84" spans="1:38" s="72" customFormat="1" ht="15.75">
      <c r="A84" s="81">
        <v>6</v>
      </c>
      <c r="B84" s="133">
        <v>157</v>
      </c>
      <c r="C84" s="134" t="str">
        <f>VLOOKUP(B84,'Уч дев'!$A$3:$G$527,2,FALSE)</f>
        <v>Подобедова Анжелика</v>
      </c>
      <c r="D84" s="135">
        <f>VLOOKUP(B84,'Уч дев'!$A$3:$G$527,3,FALSE)</f>
        <v>2003</v>
      </c>
      <c r="E84" s="136">
        <f>VLOOKUP(B84,'Уч дев'!$A$3:$G$527,4,FALSE)</f>
        <v>2</v>
      </c>
      <c r="F84" s="134" t="str">
        <f>VLOOKUP(B84,'Уч дев'!$A$3:$G$527,5,FALSE)</f>
        <v>Саратовская</v>
      </c>
      <c r="G84" s="138" t="str">
        <f>VLOOKUP(B84,'Уч дев'!$A$3:$G$527,6,FALSE)</f>
        <v>СШОР-6</v>
      </c>
      <c r="H84" s="158" t="str">
        <f t="shared" si="8"/>
        <v>8,0</v>
      </c>
      <c r="I84" s="158">
        <f t="shared" si="8"/>
        <v>8.1</v>
      </c>
      <c r="J84" s="180">
        <f t="shared" si="9"/>
        <v>2</v>
      </c>
      <c r="K84" s="32">
        <f>VLOOKUP(B84,'Уч дев'!$A$3:$I$527,8,FALSE)</f>
        <v>0</v>
      </c>
      <c r="L84" s="180"/>
      <c r="M84" s="182" t="s">
        <v>517</v>
      </c>
      <c r="N84" s="182">
        <v>8.1</v>
      </c>
      <c r="O84" s="183">
        <f t="shared" si="10"/>
        <v>8.1</v>
      </c>
      <c r="P84" s="184" t="str">
        <f>VLOOKUP(B84,'Уч дев'!$A$3:$G$527,7,FALSE)</f>
        <v>Бочкарева М.В.</v>
      </c>
      <c r="Q84" s="59" t="s">
        <v>51</v>
      </c>
      <c r="AF84" s="57"/>
      <c r="AG84" s="57"/>
      <c r="AH84" s="57"/>
      <c r="AI84" s="57"/>
      <c r="AJ84" s="57"/>
      <c r="AK84" s="57"/>
      <c r="AL84" s="57"/>
    </row>
    <row r="85" spans="1:38" s="72" customFormat="1" ht="15.75">
      <c r="A85" s="81">
        <v>7</v>
      </c>
      <c r="B85" s="133">
        <v>389</v>
      </c>
      <c r="C85" s="134" t="str">
        <f>VLOOKUP(B85,'Уч дев'!$A$3:$G$527,2,FALSE)</f>
        <v>Серегина Ирина</v>
      </c>
      <c r="D85" s="135">
        <f>VLOOKUP(B85,'Уч дев'!$A$3:$G$527,3,FALSE)</f>
        <v>2002</v>
      </c>
      <c r="E85" s="136">
        <f>VLOOKUP(B85,'Уч дев'!$A$3:$G$527,4,FALSE)</f>
        <v>1</v>
      </c>
      <c r="F85" s="134" t="str">
        <f>VLOOKUP(B85,'Уч дев'!$A$3:$G$527,5,FALSE)</f>
        <v>Самарская</v>
      </c>
      <c r="G85" s="138" t="str">
        <f>VLOOKUP(B85,'Уч дев'!$A$3:$G$527,6,FALSE)</f>
        <v>СШОР-2 Самара</v>
      </c>
      <c r="H85" s="158">
        <f t="shared" si="8"/>
        <v>8.1</v>
      </c>
      <c r="I85" s="158">
        <f t="shared" si="8"/>
        <v>8.2</v>
      </c>
      <c r="J85" s="180">
        <f t="shared" si="9"/>
        <v>2</v>
      </c>
      <c r="K85" s="32">
        <f>VLOOKUP(B85,'Уч дев'!$A$3:$I$527,8,FALSE)</f>
        <v>0</v>
      </c>
      <c r="L85" s="180"/>
      <c r="M85" s="182">
        <v>8.1</v>
      </c>
      <c r="N85" s="182">
        <v>8.2</v>
      </c>
      <c r="O85" s="183">
        <f t="shared" si="10"/>
        <v>8.1</v>
      </c>
      <c r="P85" s="184" t="str">
        <f>VLOOKUP(B85,'Уч дев'!$A$3:$G$527,7,FALSE)</f>
        <v>Комаров С.В.</v>
      </c>
      <c r="Q85" s="59" t="s">
        <v>51</v>
      </c>
      <c r="AF85" s="57"/>
      <c r="AG85" s="57"/>
      <c r="AH85" s="57"/>
      <c r="AI85" s="57"/>
      <c r="AJ85" s="57"/>
      <c r="AK85" s="57"/>
      <c r="AL85" s="57"/>
    </row>
    <row r="86" spans="1:38" s="72" customFormat="1" ht="15.75">
      <c r="A86" s="81">
        <v>8</v>
      </c>
      <c r="B86" s="133">
        <v>638</v>
      </c>
      <c r="C86" s="134" t="str">
        <f>VLOOKUP(B86,'Уч дев'!$A$3:$G$527,2,FALSE)</f>
        <v>Ефремова Дарья</v>
      </c>
      <c r="D86" s="135">
        <f>VLOOKUP(B86,'Уч дев'!$A$3:$G$527,3,FALSE)</f>
        <v>2002</v>
      </c>
      <c r="E86" s="136" t="str">
        <f>VLOOKUP(B86,'Уч дев'!$A$3:$G$527,4,FALSE)</f>
        <v>1</v>
      </c>
      <c r="F86" s="134" t="str">
        <f>VLOOKUP(B86,'Уч дев'!$A$3:$G$527,5,FALSE)</f>
        <v>Пензенская</v>
      </c>
      <c r="G86" s="138" t="str">
        <f>VLOOKUP(B86,'Уч дев'!$A$3:$G$527,6,FALSE)</f>
        <v>СШОР Заречный</v>
      </c>
      <c r="H86" s="158" t="str">
        <f t="shared" si="8"/>
        <v>8,1</v>
      </c>
      <c r="I86" s="158">
        <f t="shared" si="8"/>
        <v>8.2</v>
      </c>
      <c r="J86" s="180">
        <f t="shared" si="9"/>
        <v>2</v>
      </c>
      <c r="K86" s="32">
        <f>VLOOKUP(B86,'Уч дев'!$A$3:$I$527,8,FALSE)</f>
        <v>0</v>
      </c>
      <c r="L86" s="180"/>
      <c r="M86" s="182" t="s">
        <v>518</v>
      </c>
      <c r="N86" s="182">
        <v>8.2</v>
      </c>
      <c r="O86" s="183">
        <f t="shared" si="10"/>
        <v>8.2</v>
      </c>
      <c r="P86" s="184" t="str">
        <f>VLOOKUP(B86,'Уч дев'!$A$3:$G$527,7,FALSE)</f>
        <v>Аксеновы А.В.,Е.С.,Костина О.А.</v>
      </c>
      <c r="Q86" s="59" t="s">
        <v>51</v>
      </c>
      <c r="AF86" s="57"/>
      <c r="AG86" s="57"/>
      <c r="AH86" s="57"/>
      <c r="AI86" s="57"/>
      <c r="AJ86" s="57"/>
      <c r="AK86" s="57"/>
      <c r="AL86" s="57"/>
    </row>
    <row r="87" spans="1:38" s="72" customFormat="1" ht="15.75">
      <c r="A87" s="81">
        <v>9</v>
      </c>
      <c r="B87" s="133">
        <v>619</v>
      </c>
      <c r="C87" s="134" t="str">
        <f>VLOOKUP(B87,'Уч дев'!$A$3:$G$527,2,FALSE)</f>
        <v>Гамидова Сабина</v>
      </c>
      <c r="D87" s="135">
        <f>VLOOKUP(B87,'Уч дев'!$A$3:$G$527,3,FALSE)</f>
        <v>2003</v>
      </c>
      <c r="E87" s="136" t="str">
        <f>VLOOKUP(B87,'Уч дев'!$A$3:$G$527,4,FALSE)</f>
        <v>1</v>
      </c>
      <c r="F87" s="134" t="str">
        <f>VLOOKUP(B87,'Уч дев'!$A$3:$G$527,5,FALSE)</f>
        <v>Пензенская</v>
      </c>
      <c r="G87" s="138" t="str">
        <f>VLOOKUP(B87,'Уч дев'!$A$3:$G$527,6,FALSE)</f>
        <v>КСШОР</v>
      </c>
      <c r="H87" s="158">
        <f aca="true" t="shared" si="11" ref="H87:H131">M87</f>
        <v>8.2</v>
      </c>
      <c r="I87" s="158"/>
      <c r="J87" s="180">
        <f t="shared" si="9"/>
        <v>2</v>
      </c>
      <c r="K87" s="32">
        <f>VLOOKUP(B87,'Уч дев'!$A$3:$I$527,8,FALSE)</f>
        <v>0</v>
      </c>
      <c r="L87" s="180"/>
      <c r="M87" s="182">
        <v>8.2</v>
      </c>
      <c r="N87" s="182"/>
      <c r="O87" s="183">
        <f t="shared" si="10"/>
        <v>8.2</v>
      </c>
      <c r="P87" s="184" t="str">
        <f>VLOOKUP(B87,'Уч дев'!$A$3:$G$527,7,FALSE)</f>
        <v>Кузнецов А.М.</v>
      </c>
      <c r="Q87" s="59" t="s">
        <v>77</v>
      </c>
      <c r="AF87" s="57"/>
      <c r="AG87" s="57"/>
      <c r="AH87" s="57"/>
      <c r="AI87" s="57"/>
      <c r="AJ87" s="57"/>
      <c r="AK87" s="57"/>
      <c r="AL87" s="57"/>
    </row>
    <row r="88" spans="1:38" s="72" customFormat="1" ht="15.75">
      <c r="A88" s="81">
        <v>9</v>
      </c>
      <c r="B88" s="133">
        <v>137</v>
      </c>
      <c r="C88" s="134" t="str">
        <f>VLOOKUP(B88,'Уч дев'!$A$3:$G$527,2,FALSE)</f>
        <v>Аралина Ольга</v>
      </c>
      <c r="D88" s="135">
        <f>VLOOKUP(B88,'Уч дев'!$A$3:$G$527,3,FALSE)</f>
        <v>2003</v>
      </c>
      <c r="E88" s="136" t="str">
        <f>VLOOKUP(B88,'Уч дев'!$A$3:$G$527,4,FALSE)</f>
        <v>2</v>
      </c>
      <c r="F88" s="134" t="str">
        <f>VLOOKUP(B88,'Уч дев'!$A$3:$G$527,5,FALSE)</f>
        <v>Пензенская</v>
      </c>
      <c r="G88" s="138" t="str">
        <f>VLOOKUP(B88,'Уч дев'!$A$3:$G$527,6,FALSE)</f>
        <v>КСШОР</v>
      </c>
      <c r="H88" s="158">
        <f t="shared" si="11"/>
        <v>8.2</v>
      </c>
      <c r="I88" s="158"/>
      <c r="J88" s="180">
        <f t="shared" si="9"/>
        <v>2</v>
      </c>
      <c r="K88" s="32">
        <f>VLOOKUP(B88,'Уч дев'!$A$3:$I$527,8,FALSE)</f>
        <v>0</v>
      </c>
      <c r="L88" s="180"/>
      <c r="M88" s="182">
        <v>8.2</v>
      </c>
      <c r="N88" s="182"/>
      <c r="O88" s="183">
        <f t="shared" si="10"/>
        <v>8.2</v>
      </c>
      <c r="P88" s="184" t="str">
        <f>VLOOKUP(B88,'Уч дев'!$A$3:$G$527,7,FALSE)</f>
        <v>Зотова Н.А.</v>
      </c>
      <c r="Q88" s="59" t="s">
        <v>77</v>
      </c>
      <c r="AF88" s="57"/>
      <c r="AG88" s="57"/>
      <c r="AH88" s="57"/>
      <c r="AI88" s="57"/>
      <c r="AJ88" s="57"/>
      <c r="AK88" s="57"/>
      <c r="AL88" s="57"/>
    </row>
    <row r="89" spans="1:38" s="72" customFormat="1" ht="15.75">
      <c r="A89" s="81">
        <v>9</v>
      </c>
      <c r="B89" s="133">
        <v>432</v>
      </c>
      <c r="C89" s="134" t="str">
        <f>VLOOKUP(B89,'Уч дев'!$A$3:$G$527,2,FALSE)</f>
        <v>Герасимова Милена</v>
      </c>
      <c r="D89" s="135">
        <f>VLOOKUP(B89,'Уч дев'!$A$3:$G$527,3,FALSE)</f>
        <v>2002</v>
      </c>
      <c r="E89" s="136">
        <f>VLOOKUP(B89,'Уч дев'!$A$3:$G$527,4,FALSE)</f>
        <v>1</v>
      </c>
      <c r="F89" s="134" t="str">
        <f>VLOOKUP(B89,'Уч дев'!$A$3:$G$527,5,FALSE)</f>
        <v>Мордовия</v>
      </c>
      <c r="G89" s="138" t="str">
        <f>VLOOKUP(B89,'Уч дев'!$A$3:$G$527,6,FALSE)</f>
        <v>КСШОР</v>
      </c>
      <c r="H89" s="158">
        <f t="shared" si="11"/>
        <v>8.2</v>
      </c>
      <c r="I89" s="158"/>
      <c r="J89" s="180">
        <f t="shared" si="9"/>
        <v>2</v>
      </c>
      <c r="K89" s="32">
        <f>VLOOKUP(B89,'Уч дев'!$A$3:$I$527,8,FALSE)</f>
        <v>0</v>
      </c>
      <c r="L89" s="180"/>
      <c r="M89" s="182">
        <v>8.2</v>
      </c>
      <c r="N89" s="182"/>
      <c r="O89" s="183">
        <f t="shared" si="10"/>
        <v>8.2</v>
      </c>
      <c r="P89" s="184" t="str">
        <f>VLOOKUP(B89,'Уч дев'!$A$3:$G$527,7,FALSE)</f>
        <v>Разовы ВН и ЛИ</v>
      </c>
      <c r="Q89" s="59" t="s">
        <v>51</v>
      </c>
      <c r="AF89" s="57"/>
      <c r="AG89" s="57"/>
      <c r="AH89" s="57"/>
      <c r="AI89" s="57"/>
      <c r="AJ89" s="57"/>
      <c r="AK89" s="57"/>
      <c r="AL89" s="57"/>
    </row>
    <row r="90" spans="1:38" s="72" customFormat="1" ht="15.75">
      <c r="A90" s="81">
        <v>9</v>
      </c>
      <c r="B90" s="133">
        <v>635</v>
      </c>
      <c r="C90" s="134" t="str">
        <f>VLOOKUP(B90,'Уч дев'!$A$3:$G$527,2,FALSE)</f>
        <v>Швеенкова Ольга</v>
      </c>
      <c r="D90" s="135">
        <f>VLOOKUP(B90,'Уч дев'!$A$3:$G$527,3,FALSE)</f>
        <v>2002</v>
      </c>
      <c r="E90" s="136" t="str">
        <f>VLOOKUP(B90,'Уч дев'!$A$3:$G$527,4,FALSE)</f>
        <v>1</v>
      </c>
      <c r="F90" s="134" t="str">
        <f>VLOOKUP(B90,'Уч дев'!$A$3:$G$527,5,FALSE)</f>
        <v>Пензенская</v>
      </c>
      <c r="G90" s="138" t="str">
        <f>VLOOKUP(B90,'Уч дев'!$A$3:$G$527,6,FALSE)</f>
        <v>СШОР Заречный</v>
      </c>
      <c r="H90" s="158">
        <f t="shared" si="11"/>
        <v>8.2</v>
      </c>
      <c r="I90" s="158"/>
      <c r="J90" s="180">
        <f t="shared" si="9"/>
        <v>2</v>
      </c>
      <c r="K90" s="32">
        <f>VLOOKUP(B90,'Уч дев'!$A$3:$I$527,8,FALSE)</f>
        <v>0</v>
      </c>
      <c r="L90" s="180"/>
      <c r="M90" s="182">
        <v>8.2</v>
      </c>
      <c r="N90" s="182"/>
      <c r="O90" s="183">
        <f t="shared" si="10"/>
        <v>8.2</v>
      </c>
      <c r="P90" s="184" t="str">
        <f>VLOOKUP(B90,'Уч дев'!$A$3:$G$527,7,FALSE)</f>
        <v>Жиженкова С.С.,Аксеновы А.В.,Е.С.</v>
      </c>
      <c r="Q90" s="59" t="s">
        <v>51</v>
      </c>
      <c r="AF90" s="57"/>
      <c r="AG90" s="57"/>
      <c r="AH90" s="57"/>
      <c r="AI90" s="57"/>
      <c r="AJ90" s="57"/>
      <c r="AK90" s="57"/>
      <c r="AL90" s="57"/>
    </row>
    <row r="91" spans="1:38" s="72" customFormat="1" ht="15.75">
      <c r="A91" s="81">
        <v>9</v>
      </c>
      <c r="B91" s="133">
        <v>267</v>
      </c>
      <c r="C91" s="134" t="str">
        <f>VLOOKUP(B91,'Уч дев'!$A$3:$G$527,2,FALSE)</f>
        <v>Донскова Алёна</v>
      </c>
      <c r="D91" s="135">
        <f>VLOOKUP(B91,'Уч дев'!$A$3:$G$527,3,FALSE)</f>
        <v>2003</v>
      </c>
      <c r="E91" s="136">
        <f>VLOOKUP(B91,'Уч дев'!$A$3:$G$527,4,FALSE)</f>
        <v>1</v>
      </c>
      <c r="F91" s="134" t="str">
        <f>VLOOKUP(B91,'Уч дев'!$A$3:$G$527,5,FALSE)</f>
        <v>Пензенская</v>
      </c>
      <c r="G91" s="138" t="str">
        <f>VLOOKUP(B91,'Уч дев'!$A$3:$G$527,6,FALSE)</f>
        <v>СОШ Оленевка</v>
      </c>
      <c r="H91" s="158">
        <f t="shared" si="11"/>
        <v>8.2</v>
      </c>
      <c r="I91" s="158"/>
      <c r="J91" s="180">
        <f t="shared" si="9"/>
        <v>2</v>
      </c>
      <c r="K91" s="32">
        <f>VLOOKUP(B91,'Уч дев'!$A$3:$I$527,8,FALSE)</f>
        <v>0</v>
      </c>
      <c r="L91" s="180"/>
      <c r="M91" s="182">
        <v>8.2</v>
      </c>
      <c r="N91" s="182"/>
      <c r="O91" s="183">
        <f t="shared" si="10"/>
        <v>8.2</v>
      </c>
      <c r="P91" s="184" t="str">
        <f>VLOOKUP(B91,'Уч дев'!$A$3:$G$527,7,FALSE)</f>
        <v>Димаев Р.Р.,Димаев М.Р.</v>
      </c>
      <c r="Q91" s="59" t="s">
        <v>77</v>
      </c>
      <c r="AF91" s="57"/>
      <c r="AG91" s="57"/>
      <c r="AH91" s="57"/>
      <c r="AI91" s="57"/>
      <c r="AJ91" s="57"/>
      <c r="AK91" s="57"/>
      <c r="AL91" s="57"/>
    </row>
    <row r="92" spans="1:38" s="72" customFormat="1" ht="15.75">
      <c r="A92" s="81">
        <v>9</v>
      </c>
      <c r="B92" s="133">
        <v>502</v>
      </c>
      <c r="C92" s="134" t="str">
        <f>VLOOKUP(B92,'Уч дев'!$A$3:$G$527,2,FALSE)</f>
        <v>Суздальцева Екатерина</v>
      </c>
      <c r="D92" s="135">
        <f>VLOOKUP(B92,'Уч дев'!$A$3:$G$527,3,FALSE)</f>
        <v>2003</v>
      </c>
      <c r="E92" s="136" t="str">
        <f>VLOOKUP(B92,'Уч дев'!$A$3:$G$527,4,FALSE)</f>
        <v>2</v>
      </c>
      <c r="F92" s="134" t="str">
        <f>VLOOKUP(B92,'Уч дев'!$A$3:$G$527,5,FALSE)</f>
        <v>Пензенская</v>
      </c>
      <c r="G92" s="138" t="str">
        <f>VLOOKUP(B92,'Уч дев'!$A$3:$G$527,6,FALSE)</f>
        <v>КСШОР</v>
      </c>
      <c r="H92" s="158">
        <f t="shared" si="11"/>
        <v>8.2</v>
      </c>
      <c r="I92" s="158"/>
      <c r="J92" s="180">
        <f t="shared" si="9"/>
        <v>2</v>
      </c>
      <c r="K92" s="32" t="str">
        <f>VLOOKUP(B92,'Уч дев'!$A$3:$I$527,8,FALSE)</f>
        <v>л</v>
      </c>
      <c r="L92" s="180"/>
      <c r="M92" s="182">
        <v>8.2</v>
      </c>
      <c r="N92" s="182"/>
      <c r="O92" s="183">
        <f t="shared" si="10"/>
        <v>8.2</v>
      </c>
      <c r="P92" s="184" t="str">
        <f>VLOOKUP(B92,'Уч дев'!$A$3:$G$527,7,FALSE)</f>
        <v>Карасик Н.А.,А.Г.</v>
      </c>
      <c r="Q92" s="59" t="s">
        <v>77</v>
      </c>
      <c r="AF92" s="57"/>
      <c r="AG92" s="57"/>
      <c r="AH92" s="57"/>
      <c r="AI92" s="57"/>
      <c r="AJ92" s="57"/>
      <c r="AK92" s="57"/>
      <c r="AL92" s="57"/>
    </row>
    <row r="93" spans="1:38" s="72" customFormat="1" ht="15.75">
      <c r="A93" s="81">
        <v>15</v>
      </c>
      <c r="B93" s="133">
        <v>540</v>
      </c>
      <c r="C93" s="134" t="str">
        <f>VLOOKUP(B93,'Уч дев'!$A$3:$G$527,2,FALSE)</f>
        <v>Павлова Анастасия</v>
      </c>
      <c r="D93" s="135">
        <f>VLOOKUP(B93,'Уч дев'!$A$3:$G$527,3,FALSE)</f>
        <v>2003</v>
      </c>
      <c r="E93" s="136"/>
      <c r="F93" s="134" t="str">
        <f>VLOOKUP(B93,'Уч дев'!$A$3:$G$527,5,FALSE)</f>
        <v>Пензенская</v>
      </c>
      <c r="G93" s="138" t="str">
        <f>VLOOKUP(B93,'Уч дев'!$A$3:$G$527,6,FALSE)</f>
        <v>СШ-6</v>
      </c>
      <c r="H93" s="158">
        <f t="shared" si="11"/>
        <v>8.3</v>
      </c>
      <c r="I93" s="158"/>
      <c r="J93" s="180">
        <f t="shared" si="9"/>
        <v>2</v>
      </c>
      <c r="K93" s="32" t="str">
        <f>VLOOKUP(B93,'Уч дев'!$A$3:$I$527,8,FALSE)</f>
        <v>л</v>
      </c>
      <c r="L93" s="180"/>
      <c r="M93" s="182">
        <v>8.3</v>
      </c>
      <c r="N93" s="182"/>
      <c r="O93" s="183">
        <f t="shared" si="10"/>
        <v>8.3</v>
      </c>
      <c r="P93" s="184" t="str">
        <f>VLOOKUP(B93,'Уч дев'!$A$3:$G$527,7,FALSE)</f>
        <v>Кабанова Н.С.</v>
      </c>
      <c r="Q93" s="59" t="s">
        <v>521</v>
      </c>
      <c r="AF93" s="57"/>
      <c r="AG93" s="57"/>
      <c r="AH93" s="57"/>
      <c r="AI93" s="57"/>
      <c r="AJ93" s="57"/>
      <c r="AK93" s="57"/>
      <c r="AL93" s="57"/>
    </row>
    <row r="94" spans="1:38" s="72" customFormat="1" ht="15.75">
      <c r="A94" s="81">
        <v>15</v>
      </c>
      <c r="B94" s="133">
        <v>406</v>
      </c>
      <c r="C94" s="134" t="str">
        <f>VLOOKUP(B94,'Уч дев'!$A$3:$G$527,2,FALSE)</f>
        <v>Кульчинская Дарья</v>
      </c>
      <c r="D94" s="135">
        <f>VLOOKUP(B94,'Уч дев'!$A$3:$G$527,3,FALSE)</f>
        <v>2003</v>
      </c>
      <c r="E94" s="136">
        <f>VLOOKUP(B94,'Уч дев'!$A$3:$G$527,4,FALSE)</f>
        <v>1</v>
      </c>
      <c r="F94" s="134" t="str">
        <f>VLOOKUP(B94,'Уч дев'!$A$3:$G$527,5,FALSE)</f>
        <v>Самарская</v>
      </c>
      <c r="G94" s="138" t="str">
        <f>VLOOKUP(B94,'Уч дев'!$A$3:$G$527,6,FALSE)</f>
        <v>СШОР-2 Самара</v>
      </c>
      <c r="H94" s="158">
        <f t="shared" si="11"/>
        <v>8.3</v>
      </c>
      <c r="I94" s="158"/>
      <c r="J94" s="180">
        <f t="shared" si="9"/>
        <v>2</v>
      </c>
      <c r="K94" s="32">
        <f>VLOOKUP(B94,'Уч дев'!$A$3:$I$527,8,FALSE)</f>
        <v>0</v>
      </c>
      <c r="L94" s="180"/>
      <c r="M94" s="182">
        <v>8.3</v>
      </c>
      <c r="N94" s="182"/>
      <c r="O94" s="183">
        <f t="shared" si="10"/>
        <v>8.3</v>
      </c>
      <c r="P94" s="184" t="str">
        <f>VLOOKUP(B94,'Уч дев'!$A$3:$G$527,7,FALSE)</f>
        <v>Зайцев И.С., Андронов Ю.В.</v>
      </c>
      <c r="Q94" s="59" t="s">
        <v>83</v>
      </c>
      <c r="AF94" s="57"/>
      <c r="AG94" s="57"/>
      <c r="AH94" s="57"/>
      <c r="AI94" s="57"/>
      <c r="AJ94" s="57"/>
      <c r="AK94" s="57"/>
      <c r="AL94" s="57"/>
    </row>
    <row r="95" spans="1:38" s="72" customFormat="1" ht="15.75">
      <c r="A95" s="81">
        <v>15</v>
      </c>
      <c r="B95" s="133">
        <v>487</v>
      </c>
      <c r="C95" s="134" t="str">
        <f>VLOOKUP(B95,'Уч дев'!$A$3:$G$527,2,FALSE)</f>
        <v>Ляшонкова Екатерина</v>
      </c>
      <c r="D95" s="135">
        <f>VLOOKUP(B95,'Уч дев'!$A$3:$G$527,3,FALSE)</f>
        <v>2003</v>
      </c>
      <c r="E95" s="136" t="str">
        <f>VLOOKUP(B95,'Уч дев'!$A$3:$G$527,4,FALSE)</f>
        <v>2</v>
      </c>
      <c r="F95" s="134" t="str">
        <f>VLOOKUP(B95,'Уч дев'!$A$3:$G$527,5,FALSE)</f>
        <v>Пензенская</v>
      </c>
      <c r="G95" s="138" t="str">
        <f>VLOOKUP(B95,'Уч дев'!$A$3:$G$527,6,FALSE)</f>
        <v>КСШОР</v>
      </c>
      <c r="H95" s="158">
        <f t="shared" si="11"/>
        <v>8.3</v>
      </c>
      <c r="I95" s="158"/>
      <c r="J95" s="180">
        <f t="shared" si="9"/>
        <v>2</v>
      </c>
      <c r="K95" s="32" t="str">
        <f>VLOOKUP(B95,'Уч дев'!$A$3:$I$527,8,FALSE)</f>
        <v>л</v>
      </c>
      <c r="L95" s="180"/>
      <c r="M95" s="182">
        <v>8.3</v>
      </c>
      <c r="N95" s="182"/>
      <c r="O95" s="183">
        <f t="shared" si="10"/>
        <v>8.3</v>
      </c>
      <c r="P95" s="184" t="str">
        <f>VLOOKUP(B95,'Уч дев'!$A$3:$G$527,7,FALSE)</f>
        <v>Карасик Н.А.,А.Г.</v>
      </c>
      <c r="Q95" s="59" t="s">
        <v>83</v>
      </c>
      <c r="AF95" s="57"/>
      <c r="AG95" s="57"/>
      <c r="AH95" s="57"/>
      <c r="AI95" s="57"/>
      <c r="AJ95" s="57"/>
      <c r="AK95" s="57"/>
      <c r="AL95" s="57"/>
    </row>
    <row r="96" spans="1:38" s="72" customFormat="1" ht="15.75">
      <c r="A96" s="81">
        <v>15</v>
      </c>
      <c r="B96" s="133">
        <v>81</v>
      </c>
      <c r="C96" s="134" t="str">
        <f>VLOOKUP(B96,'Уч дев'!$A$3:$G$527,2,FALSE)</f>
        <v>Пантеева Оксана </v>
      </c>
      <c r="D96" s="135">
        <f>VLOOKUP(B96,'Уч дев'!$A$3:$G$527,3,FALSE)</f>
        <v>2002</v>
      </c>
      <c r="E96" s="136" t="str">
        <f>VLOOKUP(B96,'Уч дев'!$A$3:$G$527,4,FALSE)</f>
        <v>1</v>
      </c>
      <c r="F96" s="134" t="str">
        <f>VLOOKUP(B96,'Уч дев'!$A$3:$G$527,5,FALSE)</f>
        <v>Саратовская</v>
      </c>
      <c r="G96" s="138" t="str">
        <f>VLOOKUP(B96,'Уч дев'!$A$3:$G$527,6,FALSE)</f>
        <v>ДЮСШ Энгельс</v>
      </c>
      <c r="H96" s="158">
        <f t="shared" si="11"/>
        <v>8.3</v>
      </c>
      <c r="I96" s="158"/>
      <c r="J96" s="180">
        <f t="shared" si="9"/>
        <v>2</v>
      </c>
      <c r="K96" s="32">
        <f>VLOOKUP(B96,'Уч дев'!$A$3:$I$527,8,FALSE)</f>
        <v>0</v>
      </c>
      <c r="L96" s="180"/>
      <c r="M96" s="182">
        <v>8.3</v>
      </c>
      <c r="N96" s="182"/>
      <c r="O96" s="183">
        <f t="shared" si="10"/>
        <v>8.3</v>
      </c>
      <c r="P96" s="184" t="str">
        <f>VLOOKUP(B96,'Уч дев'!$A$3:$G$527,7,FALSE)</f>
        <v>Кудашкина З.К.</v>
      </c>
      <c r="Q96" s="59" t="s">
        <v>521</v>
      </c>
      <c r="AF96" s="57"/>
      <c r="AG96" s="57"/>
      <c r="AH96" s="57"/>
      <c r="AI96" s="57"/>
      <c r="AJ96" s="57"/>
      <c r="AK96" s="57"/>
      <c r="AL96" s="57"/>
    </row>
    <row r="97" spans="1:38" s="72" customFormat="1" ht="15.75">
      <c r="A97" s="81">
        <v>15</v>
      </c>
      <c r="B97" s="133">
        <v>17</v>
      </c>
      <c r="C97" s="134" t="str">
        <f>VLOOKUP(B97,'Уч дев'!$A$3:$G$527,2,FALSE)</f>
        <v>Слугина Дарья</v>
      </c>
      <c r="D97" s="135">
        <f>VLOOKUP(B97,'Уч дев'!$A$3:$G$527,3,FALSE)</f>
        <v>2003</v>
      </c>
      <c r="E97" s="136" t="str">
        <f>VLOOKUP(B97,'Уч дев'!$A$3:$G$527,4,FALSE)</f>
        <v>2</v>
      </c>
      <c r="F97" s="134" t="str">
        <f>VLOOKUP(B97,'Уч дев'!$A$3:$G$527,5,FALSE)</f>
        <v>Пензенская</v>
      </c>
      <c r="G97" s="138" t="str">
        <f>VLOOKUP(B97,'Уч дев'!$A$3:$G$527,6,FALSE)</f>
        <v>КСШОР</v>
      </c>
      <c r="H97" s="158">
        <f t="shared" si="11"/>
        <v>8.3</v>
      </c>
      <c r="I97" s="158"/>
      <c r="J97" s="180">
        <f t="shared" si="9"/>
        <v>2</v>
      </c>
      <c r="K97" s="32">
        <f>VLOOKUP(B97,'Уч дев'!$A$3:$I$527,8,FALSE)</f>
        <v>0</v>
      </c>
      <c r="L97" s="180"/>
      <c r="M97" s="182">
        <v>8.3</v>
      </c>
      <c r="N97" s="182"/>
      <c r="O97" s="183">
        <f t="shared" si="10"/>
        <v>8.3</v>
      </c>
      <c r="P97" s="184" t="str">
        <f>VLOOKUP(B97,'Уч дев'!$A$3:$G$527,7,FALSE)</f>
        <v>Копылова О.Н.</v>
      </c>
      <c r="Q97" s="59" t="s">
        <v>83</v>
      </c>
      <c r="AF97" s="57"/>
      <c r="AG97" s="57"/>
      <c r="AH97" s="57"/>
      <c r="AI97" s="57"/>
      <c r="AJ97" s="57"/>
      <c r="AK97" s="57"/>
      <c r="AL97" s="57"/>
    </row>
    <row r="98" spans="1:38" s="72" customFormat="1" ht="15.75">
      <c r="A98" s="81">
        <v>20</v>
      </c>
      <c r="B98" s="133">
        <v>95</v>
      </c>
      <c r="C98" s="134" t="str">
        <f>VLOOKUP(B98,'Уч дев'!$A$3:$G$527,2,FALSE)</f>
        <v>Щербакова Анна</v>
      </c>
      <c r="D98" s="135">
        <f>VLOOKUP(B98,'Уч дев'!$A$3:$G$527,3,FALSE)</f>
        <v>2003</v>
      </c>
      <c r="E98" s="136" t="str">
        <f>VLOOKUP(B98,'Уч дев'!$A$3:$G$527,4,FALSE)</f>
        <v>2</v>
      </c>
      <c r="F98" s="134" t="str">
        <f>VLOOKUP(B98,'Уч дев'!$A$3:$G$527,5,FALSE)</f>
        <v>Саратовская</v>
      </c>
      <c r="G98" s="138" t="str">
        <f>VLOOKUP(B98,'Уч дев'!$A$3:$G$527,6,FALSE)</f>
        <v>ДЮСШ Энгельс</v>
      </c>
      <c r="H98" s="158">
        <f t="shared" si="11"/>
        <v>8.4</v>
      </c>
      <c r="I98" s="158"/>
      <c r="J98" s="180">
        <f t="shared" si="9"/>
        <v>2</v>
      </c>
      <c r="K98" s="32">
        <f>VLOOKUP(B98,'Уч дев'!$A$3:$I$527,8,FALSE)</f>
        <v>0</v>
      </c>
      <c r="L98" s="180"/>
      <c r="M98" s="182">
        <v>8.4</v>
      </c>
      <c r="N98" s="182"/>
      <c r="O98" s="183">
        <f t="shared" si="10"/>
        <v>8.4</v>
      </c>
      <c r="P98" s="184" t="str">
        <f>VLOOKUP(B98,'Уч дев'!$A$3:$G$527,7,FALSE)</f>
        <v>Минахметова О.В.</v>
      </c>
      <c r="Q98" s="59" t="s">
        <v>77</v>
      </c>
      <c r="AF98" s="57"/>
      <c r="AG98" s="57"/>
      <c r="AH98" s="57"/>
      <c r="AI98" s="57"/>
      <c r="AJ98" s="57"/>
      <c r="AK98" s="57"/>
      <c r="AL98" s="57"/>
    </row>
    <row r="99" spans="1:38" s="72" customFormat="1" ht="15.75">
      <c r="A99" s="81">
        <v>20</v>
      </c>
      <c r="B99" s="133">
        <v>227</v>
      </c>
      <c r="C99" s="134" t="str">
        <f>VLOOKUP(B99,'Уч дев'!$A$3:$G$527,2,FALSE)</f>
        <v>Герасимова Алина</v>
      </c>
      <c r="D99" s="135">
        <f>VLOOKUP(B99,'Уч дев'!$A$3:$G$527,3,FALSE)</f>
        <v>2002</v>
      </c>
      <c r="E99" s="136"/>
      <c r="F99" s="134" t="str">
        <f>VLOOKUP(B99,'Уч дев'!$A$3:$G$527,5,FALSE)</f>
        <v>Пензенская</v>
      </c>
      <c r="G99" s="138" t="str">
        <f>VLOOKUP(B99,'Уч дев'!$A$3:$G$527,6,FALSE)</f>
        <v>ДЮСШ Сердобск</v>
      </c>
      <c r="H99" s="158">
        <f t="shared" si="11"/>
        <v>8.4</v>
      </c>
      <c r="I99" s="158"/>
      <c r="J99" s="180">
        <f t="shared" si="9"/>
        <v>2</v>
      </c>
      <c r="K99" s="32">
        <f>VLOOKUP(B99,'Уч дев'!$A$3:$I$527,8,FALSE)</f>
        <v>0</v>
      </c>
      <c r="L99" s="180"/>
      <c r="M99" s="182">
        <v>8.4</v>
      </c>
      <c r="N99" s="182"/>
      <c r="O99" s="183">
        <f t="shared" si="10"/>
        <v>8.4</v>
      </c>
      <c r="P99" s="184" t="str">
        <f>VLOOKUP(B99,'Уч дев'!$A$3:$G$527,7,FALSE)</f>
        <v>Фральцова Е.Н.</v>
      </c>
      <c r="Q99" s="59" t="s">
        <v>77</v>
      </c>
      <c r="AF99" s="57"/>
      <c r="AG99" s="57"/>
      <c r="AH99" s="57"/>
      <c r="AI99" s="57"/>
      <c r="AJ99" s="57"/>
      <c r="AK99" s="57"/>
      <c r="AL99" s="57"/>
    </row>
    <row r="100" spans="1:38" s="72" customFormat="1" ht="15.75">
      <c r="A100" s="81">
        <v>20</v>
      </c>
      <c r="B100" s="133">
        <v>701</v>
      </c>
      <c r="C100" s="134" t="str">
        <f>VLOOKUP(B100,'Уч дев'!$A$3:$G$527,2,FALSE)</f>
        <v>Кирдяпкина Валерия</v>
      </c>
      <c r="D100" s="135">
        <f>VLOOKUP(B100,'Уч дев'!$A$3:$G$527,3,FALSE)</f>
        <v>2003</v>
      </c>
      <c r="E100" s="136"/>
      <c r="F100" s="134" t="str">
        <f>VLOOKUP(B100,'Уч дев'!$A$3:$G$527,5,FALSE)</f>
        <v>Пензенская</v>
      </c>
      <c r="G100" s="138" t="str">
        <f>VLOOKUP(B100,'Уч дев'!$A$3:$G$527,6,FALSE)</f>
        <v>КСШОР</v>
      </c>
      <c r="H100" s="158">
        <f t="shared" si="11"/>
        <v>8.4</v>
      </c>
      <c r="I100" s="158"/>
      <c r="J100" s="180">
        <f t="shared" si="9"/>
        <v>2</v>
      </c>
      <c r="K100" s="32">
        <f>VLOOKUP(B100,'Уч дев'!$A$3:$I$527,8,FALSE)</f>
        <v>0</v>
      </c>
      <c r="L100" s="180"/>
      <c r="M100" s="182">
        <v>8.4</v>
      </c>
      <c r="N100" s="182"/>
      <c r="O100" s="183">
        <f t="shared" si="10"/>
        <v>8.4</v>
      </c>
      <c r="P100" s="184" t="str">
        <f>VLOOKUP(B100,'Уч дев'!$A$3:$G$527,7,FALSE)</f>
        <v>Кузнецов А.М.</v>
      </c>
      <c r="Q100" s="59" t="s">
        <v>522</v>
      </c>
      <c r="AF100" s="57"/>
      <c r="AG100" s="57"/>
      <c r="AH100" s="57"/>
      <c r="AI100" s="57"/>
      <c r="AJ100" s="57"/>
      <c r="AK100" s="57"/>
      <c r="AL100" s="57"/>
    </row>
    <row r="101" spans="1:38" s="72" customFormat="1" ht="15.75">
      <c r="A101" s="81">
        <v>20</v>
      </c>
      <c r="B101" s="133">
        <v>202</v>
      </c>
      <c r="C101" s="134" t="str">
        <f>VLOOKUP(B101,'Уч дев'!$A$3:$G$527,2,FALSE)</f>
        <v>Киселёва Виктория</v>
      </c>
      <c r="D101" s="135" t="str">
        <f>VLOOKUP(B101,'Уч дев'!$A$3:$G$527,3,FALSE)</f>
        <v>2002</v>
      </c>
      <c r="E101" s="136">
        <f>VLOOKUP(B101,'Уч дев'!$A$3:$G$527,4,FALSE)</f>
        <v>2</v>
      </c>
      <c r="F101" s="134" t="str">
        <f>VLOOKUP(B101,'Уч дев'!$A$3:$G$527,5,FALSE)</f>
        <v>Пензенская</v>
      </c>
      <c r="G101" s="138" t="str">
        <f>VLOOKUP(B101,'Уч дев'!$A$3:$G$527,6,FALSE)</f>
        <v>ДЮСШ Нижнеломовский</v>
      </c>
      <c r="H101" s="158">
        <f t="shared" si="11"/>
        <v>8.4</v>
      </c>
      <c r="I101" s="158"/>
      <c r="J101" s="180">
        <f t="shared" si="9"/>
        <v>2</v>
      </c>
      <c r="K101" s="32">
        <f>VLOOKUP(B101,'Уч дев'!$A$3:$I$527,8,FALSE)</f>
        <v>0</v>
      </c>
      <c r="L101" s="180"/>
      <c r="M101" s="182">
        <v>8.4</v>
      </c>
      <c r="N101" s="182"/>
      <c r="O101" s="183">
        <f t="shared" si="10"/>
        <v>8.4</v>
      </c>
      <c r="P101" s="184" t="str">
        <f>VLOOKUP(B101,'Уч дев'!$A$3:$G$527,7,FALSE)</f>
        <v>Курлыкин Д.Ю. Попов А.Ю.</v>
      </c>
      <c r="Q101" s="59" t="s">
        <v>77</v>
      </c>
      <c r="AF101" s="57"/>
      <c r="AG101" s="57"/>
      <c r="AH101" s="57"/>
      <c r="AI101" s="57"/>
      <c r="AJ101" s="57"/>
      <c r="AK101" s="57"/>
      <c r="AL101" s="57"/>
    </row>
    <row r="102" spans="1:38" s="72" customFormat="1" ht="15.75">
      <c r="A102" s="81">
        <v>20</v>
      </c>
      <c r="B102" s="133">
        <v>346</v>
      </c>
      <c r="C102" s="134" t="str">
        <f>VLOOKUP(B102,'Уч дев'!$A$3:$G$527,2,FALSE)</f>
        <v>Верченова Елизавета</v>
      </c>
      <c r="D102" s="135">
        <f>VLOOKUP(B102,'Уч дев'!$A$3:$G$527,3,FALSE)</f>
        <v>2003</v>
      </c>
      <c r="E102" s="136" t="str">
        <f>VLOOKUP(B102,'Уч дев'!$A$3:$G$527,4,FALSE)</f>
        <v>1</v>
      </c>
      <c r="F102" s="134" t="str">
        <f>VLOOKUP(B102,'Уч дев'!$A$3:$G$527,5,FALSE)</f>
        <v>Тамбовская</v>
      </c>
      <c r="G102" s="138" t="str">
        <f>VLOOKUP(B102,'Уч дев'!$A$3:$G$527,6,FALSE)</f>
        <v>СШОР-3</v>
      </c>
      <c r="H102" s="158">
        <f t="shared" si="11"/>
        <v>8.4</v>
      </c>
      <c r="I102" s="158"/>
      <c r="J102" s="180">
        <f t="shared" si="9"/>
        <v>2</v>
      </c>
      <c r="K102" s="32">
        <f>VLOOKUP(B102,'Уч дев'!$A$3:$I$527,8,FALSE)</f>
        <v>0</v>
      </c>
      <c r="L102" s="180"/>
      <c r="M102" s="182">
        <v>8.4</v>
      </c>
      <c r="N102" s="182"/>
      <c r="O102" s="183">
        <f t="shared" si="10"/>
        <v>8.4</v>
      </c>
      <c r="P102" s="184" t="str">
        <f>VLOOKUP(B102,'Уч дев'!$A$3:$G$527,7,FALSE)</f>
        <v>Блохин И.Ф.</v>
      </c>
      <c r="Q102" s="59" t="s">
        <v>522</v>
      </c>
      <c r="AF102" s="57"/>
      <c r="AG102" s="57"/>
      <c r="AH102" s="57"/>
      <c r="AI102" s="57"/>
      <c r="AJ102" s="57"/>
      <c r="AK102" s="57"/>
      <c r="AL102" s="57"/>
    </row>
    <row r="103" spans="1:38" s="72" customFormat="1" ht="15.75">
      <c r="A103" s="81">
        <v>20</v>
      </c>
      <c r="B103" s="133">
        <v>6</v>
      </c>
      <c r="C103" s="134" t="str">
        <f>VLOOKUP(B103,'Уч дев'!$A$3:$G$527,2,FALSE)</f>
        <v>Степанова Алина</v>
      </c>
      <c r="D103" s="135">
        <f>VLOOKUP(B103,'Уч дев'!$A$3:$G$527,3,FALSE)</f>
        <v>2003</v>
      </c>
      <c r="E103" s="136" t="str">
        <f>VLOOKUP(B103,'Уч дев'!$A$3:$G$527,4,FALSE)</f>
        <v>2</v>
      </c>
      <c r="F103" s="134" t="str">
        <f>VLOOKUP(B103,'Уч дев'!$A$3:$G$527,5,FALSE)</f>
        <v>Пензенская</v>
      </c>
      <c r="G103" s="138" t="str">
        <f>VLOOKUP(B103,'Уч дев'!$A$3:$G$527,6,FALSE)</f>
        <v>КСШОР</v>
      </c>
      <c r="H103" s="158">
        <f t="shared" si="11"/>
        <v>8.4</v>
      </c>
      <c r="I103" s="158"/>
      <c r="J103" s="180">
        <f t="shared" si="9"/>
        <v>2</v>
      </c>
      <c r="K103" s="32">
        <f>VLOOKUP(B103,'Уч дев'!$A$3:$I$527,8,FALSE)</f>
        <v>0</v>
      </c>
      <c r="L103" s="180"/>
      <c r="M103" s="182">
        <v>8.4</v>
      </c>
      <c r="N103" s="182"/>
      <c r="O103" s="183">
        <f t="shared" si="10"/>
        <v>8.4</v>
      </c>
      <c r="P103" s="184" t="str">
        <f>VLOOKUP(B103,'Уч дев'!$A$3:$G$527,7,FALSE)</f>
        <v>Родионова А.И.</v>
      </c>
      <c r="Q103" s="59" t="s">
        <v>521</v>
      </c>
      <c r="AF103" s="57"/>
      <c r="AG103" s="57"/>
      <c r="AH103" s="57"/>
      <c r="AI103" s="57"/>
      <c r="AJ103" s="57"/>
      <c r="AK103" s="57"/>
      <c r="AL103" s="57"/>
    </row>
    <row r="104" spans="1:38" s="72" customFormat="1" ht="15.75">
      <c r="A104" s="81">
        <v>20</v>
      </c>
      <c r="B104" s="133">
        <v>420</v>
      </c>
      <c r="C104" s="134" t="str">
        <f>VLOOKUP(B104,'Уч дев'!$A$3:$G$527,2,FALSE)</f>
        <v>Ладина Дарья</v>
      </c>
      <c r="D104" s="135">
        <f>VLOOKUP(B104,'Уч дев'!$A$3:$G$527,3,FALSE)</f>
        <v>2003</v>
      </c>
      <c r="E104" s="136" t="str">
        <f>VLOOKUP(B104,'Уч дев'!$A$3:$G$527,4,FALSE)</f>
        <v>2</v>
      </c>
      <c r="F104" s="134" t="str">
        <f>VLOOKUP(B104,'Уч дев'!$A$3:$G$527,5,FALSE)</f>
        <v>Тамбовская</v>
      </c>
      <c r="G104" s="138" t="str">
        <f>VLOOKUP(B104,'Уч дев'!$A$3:$G$527,6,FALSE)</f>
        <v>ДЮСШ-2 Котовск</v>
      </c>
      <c r="H104" s="158">
        <f t="shared" si="11"/>
        <v>8.4</v>
      </c>
      <c r="I104" s="158"/>
      <c r="J104" s="180">
        <f t="shared" si="9"/>
        <v>2</v>
      </c>
      <c r="K104" s="32">
        <f>VLOOKUP(B104,'Уч дев'!$A$3:$I$527,8,FALSE)</f>
        <v>0</v>
      </c>
      <c r="L104" s="180"/>
      <c r="M104" s="182">
        <v>8.4</v>
      </c>
      <c r="N104" s="182"/>
      <c r="O104" s="183">
        <f t="shared" si="10"/>
        <v>8.4</v>
      </c>
      <c r="P104" s="184" t="str">
        <f>VLOOKUP(B104,'Уч дев'!$A$3:$G$527,7,FALSE)</f>
        <v>Мельникова Е.В.</v>
      </c>
      <c r="Q104" s="59" t="s">
        <v>83</v>
      </c>
      <c r="AF104" s="57"/>
      <c r="AG104" s="57"/>
      <c r="AH104" s="57"/>
      <c r="AI104" s="57"/>
      <c r="AJ104" s="57"/>
      <c r="AK104" s="57"/>
      <c r="AL104" s="57"/>
    </row>
    <row r="105" spans="1:38" s="72" customFormat="1" ht="15.75">
      <c r="A105" s="81">
        <v>27</v>
      </c>
      <c r="B105" s="133">
        <v>623</v>
      </c>
      <c r="C105" s="134" t="str">
        <f>VLOOKUP(B105,'Уч дев'!$A$3:$G$527,2,FALSE)</f>
        <v>Бацунина Екатерина</v>
      </c>
      <c r="D105" s="135">
        <f>VLOOKUP(B105,'Уч дев'!$A$3:$G$527,3,FALSE)</f>
        <v>2003</v>
      </c>
      <c r="E105" s="136" t="str">
        <f>VLOOKUP(B105,'Уч дев'!$A$3:$G$527,4,FALSE)</f>
        <v>3</v>
      </c>
      <c r="F105" s="134" t="str">
        <f>VLOOKUP(B105,'Уч дев'!$A$3:$G$527,5,FALSE)</f>
        <v>Пензенская</v>
      </c>
      <c r="G105" s="138" t="str">
        <f>VLOOKUP(B105,'Уч дев'!$A$3:$G$527,6,FALSE)</f>
        <v>КСШОР</v>
      </c>
      <c r="H105" s="158">
        <f t="shared" si="11"/>
        <v>8.5</v>
      </c>
      <c r="I105" s="158"/>
      <c r="J105" s="180">
        <f t="shared" si="9"/>
        <v>3</v>
      </c>
      <c r="K105" s="32" t="str">
        <f>VLOOKUP(B105,'Уч дев'!$A$3:$I$527,8,FALSE)</f>
        <v>л</v>
      </c>
      <c r="L105" s="180"/>
      <c r="M105" s="182">
        <v>8.5</v>
      </c>
      <c r="N105" s="182"/>
      <c r="O105" s="183">
        <f t="shared" si="10"/>
        <v>8.5</v>
      </c>
      <c r="P105" s="184" t="str">
        <f>VLOOKUP(B105,'Уч дев'!$A$3:$G$527,7,FALSE)</f>
        <v>Кузнецов А.М.</v>
      </c>
      <c r="Q105" s="59" t="s">
        <v>83</v>
      </c>
      <c r="AF105" s="57"/>
      <c r="AG105" s="57"/>
      <c r="AH105" s="57"/>
      <c r="AI105" s="57"/>
      <c r="AJ105" s="57"/>
      <c r="AK105" s="57"/>
      <c r="AL105" s="57"/>
    </row>
    <row r="106" spans="1:38" s="72" customFormat="1" ht="15.75">
      <c r="A106" s="81">
        <v>27</v>
      </c>
      <c r="B106" s="133">
        <v>224</v>
      </c>
      <c r="C106" s="134" t="str">
        <f>VLOOKUP(B106,'Уч дев'!$A$3:$G$527,2,FALSE)</f>
        <v>Ланцова Мария</v>
      </c>
      <c r="D106" s="135">
        <f>VLOOKUP(B106,'Уч дев'!$A$3:$G$527,3,FALSE)</f>
        <v>2002</v>
      </c>
      <c r="E106" s="136"/>
      <c r="F106" s="134" t="str">
        <f>VLOOKUP(B106,'Уч дев'!$A$3:$G$527,5,FALSE)</f>
        <v>Пензенская</v>
      </c>
      <c r="G106" s="138" t="str">
        <f>VLOOKUP(B106,'Уч дев'!$A$3:$G$527,6,FALSE)</f>
        <v>ДЮСШ Сердобск</v>
      </c>
      <c r="H106" s="158">
        <f t="shared" si="11"/>
        <v>8.5</v>
      </c>
      <c r="I106" s="158"/>
      <c r="J106" s="180">
        <f t="shared" si="9"/>
        <v>3</v>
      </c>
      <c r="K106" s="32">
        <f>VLOOKUP(B106,'Уч дев'!$A$3:$I$527,8,FALSE)</f>
        <v>0</v>
      </c>
      <c r="L106" s="180"/>
      <c r="M106" s="182">
        <v>8.5</v>
      </c>
      <c r="N106" s="182"/>
      <c r="O106" s="183">
        <f t="shared" si="10"/>
        <v>8.5</v>
      </c>
      <c r="P106" s="184" t="str">
        <f>VLOOKUP(B106,'Уч дев'!$A$3:$G$527,7,FALSE)</f>
        <v>Янина Е.С.</v>
      </c>
      <c r="Q106" s="59" t="s">
        <v>523</v>
      </c>
      <c r="AF106" s="57"/>
      <c r="AG106" s="57"/>
      <c r="AH106" s="57"/>
      <c r="AI106" s="57"/>
      <c r="AJ106" s="57"/>
      <c r="AK106" s="57"/>
      <c r="AL106" s="57"/>
    </row>
    <row r="107" spans="1:38" s="72" customFormat="1" ht="15.75">
      <c r="A107" s="81">
        <v>27</v>
      </c>
      <c r="B107" s="133">
        <v>278</v>
      </c>
      <c r="C107" s="134" t="str">
        <f>VLOOKUP(B107,'Уч дев'!$A$3:$G$527,2,FALSE)</f>
        <v>Кистанова Мария</v>
      </c>
      <c r="D107" s="135">
        <f>VLOOKUP(B107,'Уч дев'!$A$3:$G$527,3,FALSE)</f>
        <v>2003</v>
      </c>
      <c r="E107" s="136">
        <f>VLOOKUP(B107,'Уч дев'!$A$3:$G$527,4,FALSE)</f>
        <v>2</v>
      </c>
      <c r="F107" s="134" t="str">
        <f>VLOOKUP(B107,'Уч дев'!$A$3:$G$527,5,FALSE)</f>
        <v>Пензенская</v>
      </c>
      <c r="G107" s="138" t="str">
        <f>VLOOKUP(B107,'Уч дев'!$A$3:$G$527,6,FALSE)</f>
        <v>ДЮСШ-2 Кузнецк</v>
      </c>
      <c r="H107" s="158">
        <f t="shared" si="11"/>
        <v>8.5</v>
      </c>
      <c r="I107" s="158"/>
      <c r="J107" s="180">
        <f t="shared" si="9"/>
        <v>3</v>
      </c>
      <c r="K107" s="32">
        <f>VLOOKUP(B107,'Уч дев'!$A$3:$I$527,8,FALSE)</f>
        <v>0</v>
      </c>
      <c r="L107" s="180"/>
      <c r="M107" s="182">
        <v>8.5</v>
      </c>
      <c r="N107" s="182"/>
      <c r="O107" s="183">
        <f t="shared" si="10"/>
        <v>8.5</v>
      </c>
      <c r="P107" s="184" t="str">
        <f>VLOOKUP(B107,'Уч дев'!$A$3:$G$527,7,FALSE)</f>
        <v>Акатьев В.В.</v>
      </c>
      <c r="Q107" s="59" t="s">
        <v>83</v>
      </c>
      <c r="AF107" s="57"/>
      <c r="AG107" s="57"/>
      <c r="AH107" s="57"/>
      <c r="AI107" s="57"/>
      <c r="AJ107" s="57"/>
      <c r="AK107" s="57"/>
      <c r="AL107" s="57"/>
    </row>
    <row r="108" spans="1:38" s="72" customFormat="1" ht="15.75">
      <c r="A108" s="81">
        <v>27</v>
      </c>
      <c r="B108" s="133">
        <v>697</v>
      </c>
      <c r="C108" s="134" t="str">
        <f>VLOOKUP(B108,'Уч дев'!$A$3:$G$527,2,FALSE)</f>
        <v>Кузнецова Ксения</v>
      </c>
      <c r="D108" s="135">
        <f>VLOOKUP(B108,'Уч дев'!$A$3:$G$527,3,FALSE)</f>
        <v>2002</v>
      </c>
      <c r="E108" s="136" t="str">
        <f>VLOOKUP(B108,'Уч дев'!$A$3:$G$527,4,FALSE)</f>
        <v>2</v>
      </c>
      <c r="F108" s="134" t="str">
        <f>VLOOKUP(B108,'Уч дев'!$A$3:$G$527,5,FALSE)</f>
        <v>Пензенская</v>
      </c>
      <c r="G108" s="138" t="str">
        <f>VLOOKUP(B108,'Уч дев'!$A$3:$G$527,6,FALSE)</f>
        <v>СШ-6</v>
      </c>
      <c r="H108" s="158">
        <f t="shared" si="11"/>
        <v>8.5</v>
      </c>
      <c r="I108" s="158"/>
      <c r="J108" s="180">
        <f t="shared" si="9"/>
        <v>3</v>
      </c>
      <c r="K108" s="32">
        <f>VLOOKUP(B108,'Уч дев'!$A$3:$I$527,8,FALSE)</f>
        <v>0</v>
      </c>
      <c r="L108" s="180"/>
      <c r="M108" s="182">
        <v>8.5</v>
      </c>
      <c r="N108" s="182"/>
      <c r="O108" s="183">
        <f t="shared" si="10"/>
        <v>8.5</v>
      </c>
      <c r="P108" s="184" t="str">
        <f>VLOOKUP(B108,'Уч дев'!$A$3:$G$527,7,FALSE)</f>
        <v>Лелявин А.Ю</v>
      </c>
      <c r="Q108" s="59" t="s">
        <v>523</v>
      </c>
      <c r="AF108" s="57"/>
      <c r="AG108" s="57"/>
      <c r="AH108" s="57"/>
      <c r="AI108" s="57"/>
      <c r="AJ108" s="57"/>
      <c r="AK108" s="57"/>
      <c r="AL108" s="57"/>
    </row>
    <row r="109" spans="1:38" s="72" customFormat="1" ht="15.75">
      <c r="A109" s="81">
        <v>27</v>
      </c>
      <c r="B109" s="133">
        <v>211</v>
      </c>
      <c r="C109" s="134" t="str">
        <f>VLOOKUP(B109,'Уч дев'!$A$3:$G$527,2,FALSE)</f>
        <v>Кущенкова Яна</v>
      </c>
      <c r="D109" s="135" t="str">
        <f>VLOOKUP(B109,'Уч дев'!$A$3:$G$527,3,FALSE)</f>
        <v>2003</v>
      </c>
      <c r="E109" s="136" t="str">
        <f>VLOOKUP(B109,'Уч дев'!$A$3:$G$527,4,FALSE)</f>
        <v>3</v>
      </c>
      <c r="F109" s="134" t="str">
        <f>VLOOKUP(B109,'Уч дев'!$A$3:$G$527,5,FALSE)</f>
        <v>Пензенская</v>
      </c>
      <c r="G109" s="138" t="str">
        <f>VLOOKUP(B109,'Уч дев'!$A$3:$G$527,6,FALSE)</f>
        <v>ДЮСШ Нижнеломовский</v>
      </c>
      <c r="H109" s="158">
        <f t="shared" si="11"/>
        <v>8.5</v>
      </c>
      <c r="I109" s="158"/>
      <c r="J109" s="180">
        <f t="shared" si="9"/>
        <v>3</v>
      </c>
      <c r="K109" s="32">
        <f>VLOOKUP(B109,'Уч дев'!$A$3:$I$527,8,FALSE)</f>
        <v>0</v>
      </c>
      <c r="L109" s="180"/>
      <c r="M109" s="182">
        <v>8.5</v>
      </c>
      <c r="N109" s="182"/>
      <c r="O109" s="183">
        <f t="shared" si="10"/>
        <v>8.5</v>
      </c>
      <c r="P109" s="184" t="str">
        <f>VLOOKUP(B109,'Уч дев'!$A$3:$G$527,7,FALSE)</f>
        <v>Бесчастнова Л.Н.</v>
      </c>
      <c r="Q109" s="59" t="s">
        <v>522</v>
      </c>
      <c r="AF109" s="57"/>
      <c r="AG109" s="57"/>
      <c r="AH109" s="57"/>
      <c r="AI109" s="57"/>
      <c r="AJ109" s="57"/>
      <c r="AK109" s="57"/>
      <c r="AL109" s="57"/>
    </row>
    <row r="110" spans="1:38" s="72" customFormat="1" ht="15.75">
      <c r="A110" s="81">
        <v>32</v>
      </c>
      <c r="B110" s="133">
        <v>422</v>
      </c>
      <c r="C110" s="134" t="str">
        <f>VLOOKUP(B110,'Уч дев'!$A$3:$G$527,2,FALSE)</f>
        <v>Бахурова Дарья</v>
      </c>
      <c r="D110" s="135">
        <f>VLOOKUP(B110,'Уч дев'!$A$3:$G$527,3,FALSE)</f>
        <v>2003</v>
      </c>
      <c r="E110" s="136" t="str">
        <f>VLOOKUP(B110,'Уч дев'!$A$3:$G$527,4,FALSE)</f>
        <v>2</v>
      </c>
      <c r="F110" s="134" t="str">
        <f>VLOOKUP(B110,'Уч дев'!$A$3:$G$527,5,FALSE)</f>
        <v>Тамбовская</v>
      </c>
      <c r="G110" s="138" t="str">
        <f>VLOOKUP(B110,'Уч дев'!$A$3:$G$527,6,FALSE)</f>
        <v>ДЮСШ-2 Котовск</v>
      </c>
      <c r="H110" s="158">
        <f t="shared" si="11"/>
        <v>8.6</v>
      </c>
      <c r="I110" s="158"/>
      <c r="J110" s="180">
        <f t="shared" si="9"/>
        <v>3</v>
      </c>
      <c r="K110" s="32">
        <f>VLOOKUP(B110,'Уч дев'!$A$3:$I$527,8,FALSE)</f>
        <v>0</v>
      </c>
      <c r="L110" s="180"/>
      <c r="M110" s="182">
        <v>8.6</v>
      </c>
      <c r="N110" s="182"/>
      <c r="O110" s="183">
        <f t="shared" si="10"/>
        <v>8.6</v>
      </c>
      <c r="P110" s="184" t="str">
        <f>VLOOKUP(B110,'Уч дев'!$A$3:$G$527,7,FALSE)</f>
        <v>Мельникова Е.В.</v>
      </c>
      <c r="Q110" s="59" t="s">
        <v>521</v>
      </c>
      <c r="AF110" s="57"/>
      <c r="AG110" s="57"/>
      <c r="AH110" s="57"/>
      <c r="AI110" s="57"/>
      <c r="AJ110" s="57"/>
      <c r="AK110" s="57"/>
      <c r="AL110" s="57"/>
    </row>
    <row r="111" spans="1:38" s="72" customFormat="1" ht="15.75">
      <c r="A111" s="81">
        <v>32</v>
      </c>
      <c r="B111" s="133">
        <v>588</v>
      </c>
      <c r="C111" s="134" t="str">
        <f>VLOOKUP(B111,'Уч дев'!$A$3:$G$527,2,FALSE)</f>
        <v>Липатова Анастасия</v>
      </c>
      <c r="D111" s="135">
        <f>VLOOKUP(B111,'Уч дев'!$A$3:$G$527,3,FALSE)</f>
        <v>2003</v>
      </c>
      <c r="E111" s="136" t="str">
        <f>VLOOKUP(B111,'Уч дев'!$A$3:$G$527,4,FALSE)</f>
        <v>2</v>
      </c>
      <c r="F111" s="134" t="str">
        <f>VLOOKUP(B111,'Уч дев'!$A$3:$G$527,5,FALSE)</f>
        <v>Пензенская</v>
      </c>
      <c r="G111" s="138" t="str">
        <f>VLOOKUP(B111,'Уч дев'!$A$3:$G$527,6,FALSE)</f>
        <v>КСШОР</v>
      </c>
      <c r="H111" s="158">
        <f t="shared" si="11"/>
        <v>8.6</v>
      </c>
      <c r="I111" s="158"/>
      <c r="J111" s="180">
        <f t="shared" si="9"/>
        <v>3</v>
      </c>
      <c r="K111" s="32" t="str">
        <f>VLOOKUP(B111,'Уч дев'!$A$3:$I$527,8,FALSE)</f>
        <v>л</v>
      </c>
      <c r="L111" s="180"/>
      <c r="M111" s="182">
        <v>8.6</v>
      </c>
      <c r="N111" s="182"/>
      <c r="O111" s="183">
        <f aca="true" t="shared" si="12" ref="O111:O131">SMALL(M111:N111,1)+0</f>
        <v>8.6</v>
      </c>
      <c r="P111" s="184" t="str">
        <f>VLOOKUP(B111,'Уч дев'!$A$3:$G$527,7,FALSE)</f>
        <v>Конова Т.В.</v>
      </c>
      <c r="Q111" s="59" t="s">
        <v>524</v>
      </c>
      <c r="AF111" s="57"/>
      <c r="AG111" s="57"/>
      <c r="AH111" s="57"/>
      <c r="AI111" s="57"/>
      <c r="AJ111" s="57"/>
      <c r="AK111" s="57"/>
      <c r="AL111" s="57"/>
    </row>
    <row r="112" spans="1:38" s="72" customFormat="1" ht="15.75">
      <c r="A112" s="81">
        <v>32</v>
      </c>
      <c r="B112" s="133">
        <v>361</v>
      </c>
      <c r="C112" s="134" t="str">
        <f>VLOOKUP(B112,'Уч дев'!$A$3:$G$527,2,FALSE)</f>
        <v>Александрова Мария</v>
      </c>
      <c r="D112" s="135">
        <f>VLOOKUP(B112,'Уч дев'!$A$3:$G$527,3,FALSE)</f>
        <v>2003</v>
      </c>
      <c r="E112" s="136" t="str">
        <f>VLOOKUP(B112,'Уч дев'!$A$3:$G$527,4,FALSE)</f>
        <v>2</v>
      </c>
      <c r="F112" s="134" t="str">
        <f>VLOOKUP(B112,'Уч дев'!$A$3:$G$527,5,FALSE)</f>
        <v>Тамбовская</v>
      </c>
      <c r="G112" s="138" t="str">
        <f>VLOOKUP(B112,'Уч дев'!$A$3:$G$527,6,FALSE)</f>
        <v>СШОР-3</v>
      </c>
      <c r="H112" s="158">
        <f t="shared" si="11"/>
        <v>8.6</v>
      </c>
      <c r="I112" s="158"/>
      <c r="J112" s="180">
        <f t="shared" si="9"/>
        <v>3</v>
      </c>
      <c r="K112" s="32">
        <f>VLOOKUP(B112,'Уч дев'!$A$3:$I$527,8,FALSE)</f>
        <v>0</v>
      </c>
      <c r="L112" s="180"/>
      <c r="M112" s="182">
        <v>8.6</v>
      </c>
      <c r="N112" s="182"/>
      <c r="O112" s="183">
        <f t="shared" si="12"/>
        <v>8.6</v>
      </c>
      <c r="P112" s="184" t="str">
        <f>VLOOKUP(B112,'Уч дев'!$A$3:$G$527,7,FALSE)</f>
        <v>Пищиков В.А.,Солтан М.В.</v>
      </c>
      <c r="Q112" s="59" t="s">
        <v>521</v>
      </c>
      <c r="AF112" s="57"/>
      <c r="AG112" s="57"/>
      <c r="AH112" s="57"/>
      <c r="AI112" s="57"/>
      <c r="AJ112" s="57"/>
      <c r="AK112" s="57"/>
      <c r="AL112" s="57"/>
    </row>
    <row r="113" spans="1:38" s="72" customFormat="1" ht="15.75">
      <c r="A113" s="81">
        <v>32</v>
      </c>
      <c r="B113" s="133">
        <v>544</v>
      </c>
      <c r="C113" s="134" t="str">
        <f>VLOOKUP(B113,'Уч дев'!$A$3:$G$527,2,FALSE)</f>
        <v>Андреева Кристина</v>
      </c>
      <c r="D113" s="135">
        <f>VLOOKUP(B113,'Уч дев'!$A$3:$G$527,3,FALSE)</f>
        <v>2003</v>
      </c>
      <c r="E113" s="136"/>
      <c r="F113" s="134" t="str">
        <f>VLOOKUP(B113,'Уч дев'!$A$3:$G$527,5,FALSE)</f>
        <v>Пензенская</v>
      </c>
      <c r="G113" s="138" t="str">
        <f>VLOOKUP(B113,'Уч дев'!$A$3:$G$527,6,FALSE)</f>
        <v>СШ-6</v>
      </c>
      <c r="H113" s="158">
        <f t="shared" si="11"/>
        <v>8.6</v>
      </c>
      <c r="I113" s="158"/>
      <c r="J113" s="180">
        <f t="shared" si="9"/>
        <v>3</v>
      </c>
      <c r="K113" s="32" t="str">
        <f>VLOOKUP(B113,'Уч дев'!$A$3:$I$527,8,FALSE)</f>
        <v>л</v>
      </c>
      <c r="L113" s="180"/>
      <c r="M113" s="182">
        <v>8.6</v>
      </c>
      <c r="N113" s="182"/>
      <c r="O113" s="183">
        <f t="shared" si="12"/>
        <v>8.6</v>
      </c>
      <c r="P113" s="184" t="str">
        <f>VLOOKUP(B113,'Уч дев'!$A$3:$G$527,7,FALSE)</f>
        <v>Кабанова Н.С.,Мазыкин А.Г.</v>
      </c>
      <c r="Q113" s="59" t="s">
        <v>83</v>
      </c>
      <c r="AF113" s="57"/>
      <c r="AG113" s="57"/>
      <c r="AH113" s="57"/>
      <c r="AI113" s="57"/>
      <c r="AJ113" s="57"/>
      <c r="AK113" s="57"/>
      <c r="AL113" s="57"/>
    </row>
    <row r="114" spans="1:38" s="72" customFormat="1" ht="15.75">
      <c r="A114" s="81">
        <v>32</v>
      </c>
      <c r="B114" s="133">
        <v>94</v>
      </c>
      <c r="C114" s="134" t="str">
        <f>VLOOKUP(B114,'Уч дев'!$A$3:$G$527,2,FALSE)</f>
        <v>Злобина Софья</v>
      </c>
      <c r="D114" s="135">
        <f>VLOOKUP(B114,'Уч дев'!$A$3:$G$527,3,FALSE)</f>
        <v>2003</v>
      </c>
      <c r="E114" s="136" t="str">
        <f>VLOOKUP(B114,'Уч дев'!$A$3:$G$527,4,FALSE)</f>
        <v>2</v>
      </c>
      <c r="F114" s="134" t="str">
        <f>VLOOKUP(B114,'Уч дев'!$A$3:$G$527,5,FALSE)</f>
        <v>Саратовская</v>
      </c>
      <c r="G114" s="138" t="str">
        <f>VLOOKUP(B114,'Уч дев'!$A$3:$G$527,6,FALSE)</f>
        <v>ДЮСШ Энгельс</v>
      </c>
      <c r="H114" s="158">
        <f t="shared" si="11"/>
        <v>8.6</v>
      </c>
      <c r="I114" s="158"/>
      <c r="J114" s="180">
        <f t="shared" si="9"/>
        <v>3</v>
      </c>
      <c r="K114" s="32">
        <f>VLOOKUP(B114,'Уч дев'!$A$3:$I$527,8,FALSE)</f>
        <v>0</v>
      </c>
      <c r="L114" s="180"/>
      <c r="M114" s="182">
        <v>8.6</v>
      </c>
      <c r="N114" s="182"/>
      <c r="O114" s="183">
        <f t="shared" si="12"/>
        <v>8.6</v>
      </c>
      <c r="P114" s="184" t="str">
        <f>VLOOKUP(B114,'Уч дев'!$A$3:$G$527,7,FALSE)</f>
        <v>Минахметова О.В.</v>
      </c>
      <c r="Q114" s="59" t="s">
        <v>83</v>
      </c>
      <c r="AF114" s="57"/>
      <c r="AG114" s="57"/>
      <c r="AH114" s="57"/>
      <c r="AI114" s="57"/>
      <c r="AJ114" s="57"/>
      <c r="AK114" s="57"/>
      <c r="AL114" s="57"/>
    </row>
    <row r="115" spans="1:38" s="72" customFormat="1" ht="15.75">
      <c r="A115" s="81">
        <v>37</v>
      </c>
      <c r="B115" s="133">
        <v>698</v>
      </c>
      <c r="C115" s="134" t="str">
        <f>VLOOKUP(B115,'Уч дев'!$A$3:$G$527,2,FALSE)</f>
        <v>Андреева Алина</v>
      </c>
      <c r="D115" s="135">
        <f>VLOOKUP(B115,'Уч дев'!$A$3:$G$527,3,FALSE)</f>
        <v>2003</v>
      </c>
      <c r="E115" s="136" t="str">
        <f>VLOOKUP(B115,'Уч дев'!$A$3:$G$527,4,FALSE)</f>
        <v>2</v>
      </c>
      <c r="F115" s="134" t="str">
        <f>VLOOKUP(B115,'Уч дев'!$A$3:$G$527,5,FALSE)</f>
        <v>Пензенская</v>
      </c>
      <c r="G115" s="138" t="str">
        <f>VLOOKUP(B115,'Уч дев'!$A$3:$G$527,6,FALSE)</f>
        <v>СШ-6</v>
      </c>
      <c r="H115" s="158">
        <f t="shared" si="11"/>
        <v>8.7</v>
      </c>
      <c r="I115" s="158"/>
      <c r="J115" s="180">
        <f t="shared" si="9"/>
        <v>3</v>
      </c>
      <c r="K115" s="32">
        <f>VLOOKUP(B115,'Уч дев'!$A$3:$I$527,8,FALSE)</f>
        <v>0</v>
      </c>
      <c r="L115" s="180"/>
      <c r="M115" s="182">
        <v>8.7</v>
      </c>
      <c r="N115" s="182"/>
      <c r="O115" s="183">
        <f t="shared" si="12"/>
        <v>8.7</v>
      </c>
      <c r="P115" s="184" t="str">
        <f>VLOOKUP(B115,'Уч дев'!$A$3:$G$527,7,FALSE)</f>
        <v>Лелявин А.Ю</v>
      </c>
      <c r="Q115" s="59" t="s">
        <v>522</v>
      </c>
      <c r="AF115" s="57"/>
      <c r="AG115" s="57"/>
      <c r="AH115" s="57"/>
      <c r="AI115" s="57"/>
      <c r="AJ115" s="57"/>
      <c r="AK115" s="57"/>
      <c r="AL115" s="57"/>
    </row>
    <row r="116" spans="1:38" s="72" customFormat="1" ht="15.75">
      <c r="A116" s="81">
        <v>38</v>
      </c>
      <c r="B116" s="133">
        <v>245</v>
      </c>
      <c r="C116" s="134" t="str">
        <f>VLOOKUP(B116,'Уч дев'!$A$3:$G$527,2,FALSE)</f>
        <v>Горшкова Светлана</v>
      </c>
      <c r="D116" s="135">
        <f>VLOOKUP(B116,'Уч дев'!$A$3:$G$527,3,FALSE)</f>
        <v>2003</v>
      </c>
      <c r="E116" s="136"/>
      <c r="F116" s="134" t="str">
        <f>VLOOKUP(B116,'Уч дев'!$A$3:$G$527,5,FALSE)</f>
        <v>Пензенская</v>
      </c>
      <c r="G116" s="138" t="str">
        <f>VLOOKUP(B116,'Уч дев'!$A$3:$G$527,6,FALSE)</f>
        <v>Засечное</v>
      </c>
      <c r="H116" s="158">
        <f t="shared" si="11"/>
        <v>8.8</v>
      </c>
      <c r="I116" s="158"/>
      <c r="J116" s="180">
        <f t="shared" si="9"/>
        <v>3</v>
      </c>
      <c r="K116" s="32">
        <f>VLOOKUP(B116,'Уч дев'!$A$3:$I$527,8,FALSE)</f>
        <v>0</v>
      </c>
      <c r="L116" s="180"/>
      <c r="M116" s="182">
        <v>8.8</v>
      </c>
      <c r="N116" s="182"/>
      <c r="O116" s="183">
        <f t="shared" si="12"/>
        <v>8.8</v>
      </c>
      <c r="P116" s="184" t="str">
        <f>VLOOKUP(B116,'Уч дев'!$A$3:$G$527,7,FALSE)</f>
        <v>Чернышов А.В.</v>
      </c>
      <c r="Q116" s="59" t="s">
        <v>525</v>
      </c>
      <c r="AF116" s="57"/>
      <c r="AG116" s="57"/>
      <c r="AH116" s="57"/>
      <c r="AI116" s="57"/>
      <c r="AJ116" s="57"/>
      <c r="AK116" s="57"/>
      <c r="AL116" s="57"/>
    </row>
    <row r="117" spans="1:38" s="72" customFormat="1" ht="15.75">
      <c r="A117" s="81">
        <v>38</v>
      </c>
      <c r="B117" s="133">
        <v>424</v>
      </c>
      <c r="C117" s="134" t="str">
        <f>VLOOKUP(B117,'Уч дев'!$A$3:$G$527,2,FALSE)</f>
        <v>Чернышова  Ксения</v>
      </c>
      <c r="D117" s="135">
        <f>VLOOKUP(B117,'Уч дев'!$A$3:$G$527,3,FALSE)</f>
        <v>2002</v>
      </c>
      <c r="E117" s="136" t="str">
        <f>VLOOKUP(B117,'Уч дев'!$A$3:$G$527,4,FALSE)</f>
        <v>2</v>
      </c>
      <c r="F117" s="134" t="str">
        <f>VLOOKUP(B117,'Уч дев'!$A$3:$G$527,5,FALSE)</f>
        <v>Тамбовская</v>
      </c>
      <c r="G117" s="138" t="str">
        <f>VLOOKUP(B117,'Уч дев'!$A$3:$G$527,6,FALSE)</f>
        <v>ДЮСШ-2 Котовск</v>
      </c>
      <c r="H117" s="158">
        <f t="shared" si="11"/>
        <v>8.8</v>
      </c>
      <c r="I117" s="158"/>
      <c r="J117" s="180">
        <f t="shared" si="9"/>
        <v>3</v>
      </c>
      <c r="K117" s="32">
        <f>VLOOKUP(B117,'Уч дев'!$A$3:$I$527,8,FALSE)</f>
        <v>0</v>
      </c>
      <c r="L117" s="180"/>
      <c r="M117" s="182">
        <v>8.8</v>
      </c>
      <c r="N117" s="182"/>
      <c r="O117" s="183">
        <f t="shared" si="12"/>
        <v>8.8</v>
      </c>
      <c r="P117" s="184" t="str">
        <f>VLOOKUP(B117,'Уч дев'!$A$3:$G$527,7,FALSE)</f>
        <v>Мельникова Е.В.</v>
      </c>
      <c r="Q117" s="59" t="s">
        <v>521</v>
      </c>
      <c r="AF117" s="57"/>
      <c r="AG117" s="57"/>
      <c r="AH117" s="57"/>
      <c r="AI117" s="57"/>
      <c r="AJ117" s="57"/>
      <c r="AK117" s="57"/>
      <c r="AL117" s="57"/>
    </row>
    <row r="118" spans="1:38" s="72" customFormat="1" ht="15.75">
      <c r="A118" s="81">
        <v>38</v>
      </c>
      <c r="B118" s="133">
        <v>680</v>
      </c>
      <c r="C118" s="134" t="str">
        <f>VLOOKUP(B118,'Уч дев'!$A$3:$G$527,2,FALSE)</f>
        <v>Спирина Алина</v>
      </c>
      <c r="D118" s="135">
        <f>VLOOKUP(B118,'Уч дев'!$A$3:$G$527,3,FALSE)</f>
        <v>2003</v>
      </c>
      <c r="E118" s="136"/>
      <c r="F118" s="134" t="str">
        <f>VLOOKUP(B118,'Уч дев'!$A$3:$G$527,5,FALSE)</f>
        <v>Пензенская</v>
      </c>
      <c r="G118" s="138" t="str">
        <f>VLOOKUP(B118,'Уч дев'!$A$3:$G$527,6,FALSE)</f>
        <v>СШОР Заречный</v>
      </c>
      <c r="H118" s="158">
        <f t="shared" si="11"/>
        <v>8.8</v>
      </c>
      <c r="I118" s="158"/>
      <c r="J118" s="180">
        <f t="shared" si="9"/>
        <v>3</v>
      </c>
      <c r="K118" s="32">
        <f>VLOOKUP(B118,'Уч дев'!$A$3:$I$527,8,FALSE)</f>
        <v>0</v>
      </c>
      <c r="L118" s="180"/>
      <c r="M118" s="182">
        <v>8.8</v>
      </c>
      <c r="N118" s="182"/>
      <c r="O118" s="183">
        <f t="shared" si="12"/>
        <v>8.8</v>
      </c>
      <c r="P118" s="184" t="str">
        <f>VLOOKUP(B118,'Уч дев'!$A$3:$G$527,7,FALSE)</f>
        <v>Кораблев В.В.</v>
      </c>
      <c r="Q118" s="59" t="s">
        <v>521</v>
      </c>
      <c r="AF118" s="57"/>
      <c r="AG118" s="57"/>
      <c r="AH118" s="57"/>
      <c r="AI118" s="57"/>
      <c r="AJ118" s="57"/>
      <c r="AK118" s="57"/>
      <c r="AL118" s="57"/>
    </row>
    <row r="119" spans="1:38" s="72" customFormat="1" ht="15.75">
      <c r="A119" s="81">
        <v>41</v>
      </c>
      <c r="B119" s="133">
        <v>16</v>
      </c>
      <c r="C119" s="134" t="str">
        <f>VLOOKUP(B119,'Уч дев'!$A$3:$G$527,2,FALSE)</f>
        <v>Новикова Алина</v>
      </c>
      <c r="D119" s="135">
        <f>VLOOKUP(B119,'Уч дев'!$A$3:$G$527,3,FALSE)</f>
        <v>2003</v>
      </c>
      <c r="E119" s="136" t="str">
        <f>VLOOKUP(B119,'Уч дев'!$A$3:$G$527,4,FALSE)</f>
        <v>2</v>
      </c>
      <c r="F119" s="134" t="str">
        <f>VLOOKUP(B119,'Уч дев'!$A$3:$G$527,5,FALSE)</f>
        <v>Пензенская</v>
      </c>
      <c r="G119" s="138" t="str">
        <f>VLOOKUP(B119,'Уч дев'!$A$3:$G$527,6,FALSE)</f>
        <v>КСШОР</v>
      </c>
      <c r="H119" s="158">
        <f t="shared" si="11"/>
        <v>8.9</v>
      </c>
      <c r="I119" s="158"/>
      <c r="J119" s="180">
        <f t="shared" si="9"/>
        <v>3</v>
      </c>
      <c r="K119" s="32">
        <f>VLOOKUP(B119,'Уч дев'!$A$3:$I$527,8,FALSE)</f>
        <v>0</v>
      </c>
      <c r="L119" s="180"/>
      <c r="M119" s="182">
        <v>8.9</v>
      </c>
      <c r="N119" s="182"/>
      <c r="O119" s="183">
        <f t="shared" si="12"/>
        <v>8.9</v>
      </c>
      <c r="P119" s="184" t="str">
        <f>VLOOKUP(B119,'Уч дев'!$A$3:$G$527,7,FALSE)</f>
        <v>Копылова О.Н.</v>
      </c>
      <c r="Q119" s="59" t="s">
        <v>522</v>
      </c>
      <c r="AF119" s="57"/>
      <c r="AG119" s="57"/>
      <c r="AH119" s="57"/>
      <c r="AI119" s="57"/>
      <c r="AJ119" s="57"/>
      <c r="AK119" s="57"/>
      <c r="AL119" s="57"/>
    </row>
    <row r="120" spans="1:38" s="72" customFormat="1" ht="15.75">
      <c r="A120" s="81">
        <v>42</v>
      </c>
      <c r="B120" s="133">
        <v>536</v>
      </c>
      <c r="C120" s="134" t="str">
        <f>VLOOKUP(B120,'Уч дев'!$A$3:$G$527,2,FALSE)</f>
        <v>Коннова Елена</v>
      </c>
      <c r="D120" s="135">
        <f>VLOOKUP(B120,'Уч дев'!$A$3:$G$527,3,FALSE)</f>
        <v>2002</v>
      </c>
      <c r="E120" s="136">
        <f>VLOOKUP(B120,'Уч дев'!$A$3:$G$527,4,FALSE)</f>
        <v>0</v>
      </c>
      <c r="F120" s="134" t="str">
        <f>VLOOKUP(B120,'Уч дев'!$A$3:$G$527,5,FALSE)</f>
        <v>Пензенская</v>
      </c>
      <c r="G120" s="138" t="str">
        <f>VLOOKUP(B120,'Уч дев'!$A$3:$G$527,6,FALSE)</f>
        <v>СШ-6</v>
      </c>
      <c r="H120" s="158">
        <f t="shared" si="11"/>
        <v>8.9</v>
      </c>
      <c r="I120" s="158"/>
      <c r="J120" s="180">
        <f t="shared" si="9"/>
        <v>3</v>
      </c>
      <c r="K120" s="32" t="str">
        <f>VLOOKUP(B120,'Уч дев'!$A$3:$I$527,8,FALSE)</f>
        <v>л</v>
      </c>
      <c r="L120" s="180"/>
      <c r="M120" s="182">
        <v>8.9</v>
      </c>
      <c r="N120" s="182"/>
      <c r="O120" s="183">
        <f t="shared" si="12"/>
        <v>8.9</v>
      </c>
      <c r="P120" s="184" t="str">
        <f>VLOOKUP(B120,'Уч дев'!$A$3:$G$527,7,FALSE)</f>
        <v>Кабанова Н.С.,Мазыкин А.Г.</v>
      </c>
      <c r="Q120" s="59" t="s">
        <v>524</v>
      </c>
      <c r="AF120" s="57"/>
      <c r="AG120" s="57"/>
      <c r="AH120" s="57"/>
      <c r="AI120" s="57"/>
      <c r="AJ120" s="57"/>
      <c r="AK120" s="57"/>
      <c r="AL120" s="57"/>
    </row>
    <row r="121" spans="1:38" s="72" customFormat="1" ht="15.75">
      <c r="A121" s="81">
        <v>43</v>
      </c>
      <c r="B121" s="133">
        <v>88</v>
      </c>
      <c r="C121" s="134" t="str">
        <f>VLOOKUP(B121,'Уч дев'!$A$3:$G$527,2,FALSE)</f>
        <v>Маслова Анастасия</v>
      </c>
      <c r="D121" s="135">
        <f>VLOOKUP(B121,'Уч дев'!$A$3:$G$527,3,FALSE)</f>
        <v>2003</v>
      </c>
      <c r="E121" s="136" t="str">
        <f>VLOOKUP(B121,'Уч дев'!$A$3:$G$527,4,FALSE)</f>
        <v>3</v>
      </c>
      <c r="F121" s="134" t="str">
        <f>VLOOKUP(B121,'Уч дев'!$A$3:$G$527,5,FALSE)</f>
        <v>Саратовская</v>
      </c>
      <c r="G121" s="138" t="str">
        <f>VLOOKUP(B121,'Уч дев'!$A$3:$G$527,6,FALSE)</f>
        <v>ДЮСШ Энгельс</v>
      </c>
      <c r="H121" s="158">
        <f t="shared" si="11"/>
        <v>9</v>
      </c>
      <c r="I121" s="158"/>
      <c r="J121" s="180" t="str">
        <f t="shared" si="9"/>
        <v>1ю</v>
      </c>
      <c r="K121" s="32">
        <f>VLOOKUP(B121,'Уч дев'!$A$3:$I$527,8,FALSE)</f>
        <v>0</v>
      </c>
      <c r="L121" s="180"/>
      <c r="M121" s="182">
        <v>9</v>
      </c>
      <c r="N121" s="182"/>
      <c r="O121" s="183">
        <f t="shared" si="12"/>
        <v>9</v>
      </c>
      <c r="P121" s="184" t="str">
        <f>VLOOKUP(B121,'Уч дев'!$A$3:$G$527,7,FALSE)</f>
        <v>Ромашко М.А.</v>
      </c>
      <c r="Q121" s="59" t="s">
        <v>522</v>
      </c>
      <c r="AF121" s="57"/>
      <c r="AG121" s="57"/>
      <c r="AH121" s="57"/>
      <c r="AI121" s="57"/>
      <c r="AJ121" s="57"/>
      <c r="AK121" s="57"/>
      <c r="AL121" s="57"/>
    </row>
    <row r="122" spans="1:38" s="72" customFormat="1" ht="15.75">
      <c r="A122" s="81">
        <v>44</v>
      </c>
      <c r="B122" s="133">
        <v>14</v>
      </c>
      <c r="C122" s="134" t="str">
        <f>VLOOKUP(B122,'Уч дев'!$A$3:$G$527,2,FALSE)</f>
        <v>Сисина Капитолина</v>
      </c>
      <c r="D122" s="135">
        <f>VLOOKUP(B122,'Уч дев'!$A$3:$G$527,3,FALSE)</f>
        <v>2003</v>
      </c>
      <c r="E122" s="136" t="str">
        <f>VLOOKUP(B122,'Уч дев'!$A$3:$G$527,4,FALSE)</f>
        <v>2</v>
      </c>
      <c r="F122" s="134" t="str">
        <f>VLOOKUP(B122,'Уч дев'!$A$3:$G$527,5,FALSE)</f>
        <v>Пензенская</v>
      </c>
      <c r="G122" s="138" t="str">
        <f>VLOOKUP(B122,'Уч дев'!$A$3:$G$527,6,FALSE)</f>
        <v>КСШОР</v>
      </c>
      <c r="H122" s="158">
        <f t="shared" si="11"/>
        <v>9</v>
      </c>
      <c r="I122" s="158"/>
      <c r="J122" s="180" t="str">
        <f t="shared" si="9"/>
        <v>1ю</v>
      </c>
      <c r="K122" s="32">
        <f>VLOOKUP(B122,'Уч дев'!$A$3:$I$527,8,FALSE)</f>
        <v>0</v>
      </c>
      <c r="L122" s="180"/>
      <c r="M122" s="182">
        <v>9</v>
      </c>
      <c r="N122" s="182"/>
      <c r="O122" s="183">
        <f t="shared" si="12"/>
        <v>9</v>
      </c>
      <c r="P122" s="184" t="str">
        <f>VLOOKUP(B122,'Уч дев'!$A$3:$G$527,7,FALSE)</f>
        <v>Копылова О.Н.</v>
      </c>
      <c r="Q122" s="59" t="s">
        <v>524</v>
      </c>
      <c r="AF122" s="57"/>
      <c r="AG122" s="57"/>
      <c r="AH122" s="57"/>
      <c r="AI122" s="57"/>
      <c r="AJ122" s="57"/>
      <c r="AK122" s="57"/>
      <c r="AL122" s="57"/>
    </row>
    <row r="123" spans="1:38" s="72" customFormat="1" ht="15.75">
      <c r="A123" s="81">
        <v>45</v>
      </c>
      <c r="B123" s="133">
        <v>332</v>
      </c>
      <c r="C123" s="134" t="str">
        <f>VLOOKUP(B123,'Уч дев'!$A$3:$G$527,2,FALSE)</f>
        <v>Долгова София </v>
      </c>
      <c r="D123" s="135">
        <f>VLOOKUP(B123,'Уч дев'!$A$3:$G$527,3,FALSE)</f>
        <v>2003</v>
      </c>
      <c r="E123" s="136" t="str">
        <f>VLOOKUP(B123,'Уч дев'!$A$3:$G$527,4,FALSE)</f>
        <v>3</v>
      </c>
      <c r="F123" s="134" t="str">
        <f>VLOOKUP(B123,'Уч дев'!$A$3:$G$527,5,FALSE)</f>
        <v>Тамбовская</v>
      </c>
      <c r="G123" s="138" t="str">
        <f>VLOOKUP(B123,'Уч дев'!$A$3:$G$527,6,FALSE)</f>
        <v>ДЮСШ-1</v>
      </c>
      <c r="H123" s="158">
        <f t="shared" si="11"/>
        <v>9.2</v>
      </c>
      <c r="I123" s="158"/>
      <c r="J123" s="180" t="str">
        <f t="shared" si="9"/>
        <v>1ю</v>
      </c>
      <c r="K123" s="32">
        <f>VLOOKUP(B123,'Уч дев'!$A$3:$I$527,8,FALSE)</f>
        <v>0</v>
      </c>
      <c r="L123" s="180"/>
      <c r="M123" s="182">
        <v>9.2</v>
      </c>
      <c r="N123" s="182"/>
      <c r="O123" s="183">
        <f t="shared" si="12"/>
        <v>9.2</v>
      </c>
      <c r="P123" s="184" t="str">
        <f>VLOOKUP(B123,'Уч дев'!$A$3:$G$527,7,FALSE)</f>
        <v>Чернова Г.Н.</v>
      </c>
      <c r="Q123" s="59" t="s">
        <v>523</v>
      </c>
      <c r="AF123" s="57"/>
      <c r="AG123" s="57"/>
      <c r="AH123" s="57"/>
      <c r="AI123" s="57"/>
      <c r="AJ123" s="57"/>
      <c r="AK123" s="57"/>
      <c r="AL123" s="57"/>
    </row>
    <row r="124" spans="1:38" s="72" customFormat="1" ht="15.75">
      <c r="A124" s="81">
        <v>46</v>
      </c>
      <c r="B124" s="133">
        <v>233</v>
      </c>
      <c r="C124" s="134" t="str">
        <f>VLOOKUP(B124,'Уч дев'!$A$3:$G$527,2,FALSE)</f>
        <v>Цыкунова Ирина</v>
      </c>
      <c r="D124" s="135">
        <f>VLOOKUP(B124,'Уч дев'!$A$3:$G$527,3,FALSE)</f>
        <v>2002</v>
      </c>
      <c r="E124" s="136"/>
      <c r="F124" s="134" t="str">
        <f>VLOOKUP(B124,'Уч дев'!$A$3:$G$527,5,FALSE)</f>
        <v>Пензенская</v>
      </c>
      <c r="G124" s="138" t="str">
        <f>VLOOKUP(B124,'Уч дев'!$A$3:$G$527,6,FALSE)</f>
        <v>ДЮСШ Сердобск</v>
      </c>
      <c r="H124" s="158">
        <f t="shared" si="11"/>
        <v>9.4</v>
      </c>
      <c r="I124" s="158"/>
      <c r="J124" s="180" t="str">
        <f t="shared" si="9"/>
        <v>1ю</v>
      </c>
      <c r="K124" s="32">
        <f>VLOOKUP(B124,'Уч дев'!$A$3:$I$527,8,FALSE)</f>
        <v>0</v>
      </c>
      <c r="L124" s="180"/>
      <c r="M124" s="182">
        <v>9.4</v>
      </c>
      <c r="N124" s="182"/>
      <c r="O124" s="183">
        <f t="shared" si="12"/>
        <v>9.4</v>
      </c>
      <c r="P124" s="184" t="str">
        <f>VLOOKUP(B124,'Уч дев'!$A$3:$G$527,7,FALSE)</f>
        <v>Фральцова Е.Н.</v>
      </c>
      <c r="Q124" s="59" t="s">
        <v>524</v>
      </c>
      <c r="AF124" s="57"/>
      <c r="AG124" s="57"/>
      <c r="AH124" s="57"/>
      <c r="AI124" s="57"/>
      <c r="AJ124" s="57"/>
      <c r="AK124" s="57"/>
      <c r="AL124" s="57"/>
    </row>
    <row r="125" spans="1:38" s="72" customFormat="1" ht="15.75">
      <c r="A125" s="81">
        <v>47</v>
      </c>
      <c r="B125" s="133">
        <v>229</v>
      </c>
      <c r="C125" s="134" t="str">
        <f>VLOOKUP(B125,'Уч дев'!$A$3:$G$527,2,FALSE)</f>
        <v>Василистова Екатерина</v>
      </c>
      <c r="D125" s="135">
        <f>VLOOKUP(B125,'Уч дев'!$A$3:$G$527,3,FALSE)</f>
        <v>2002</v>
      </c>
      <c r="E125" s="136"/>
      <c r="F125" s="134" t="str">
        <f>VLOOKUP(B125,'Уч дев'!$A$3:$G$527,5,FALSE)</f>
        <v>Пензенская</v>
      </c>
      <c r="G125" s="138" t="str">
        <f>VLOOKUP(B125,'Уч дев'!$A$3:$G$527,6,FALSE)</f>
        <v>ДЮСШ Сердобск</v>
      </c>
      <c r="H125" s="158">
        <f t="shared" si="11"/>
        <v>9.5</v>
      </c>
      <c r="I125" s="158"/>
      <c r="J125" s="180" t="str">
        <f t="shared" si="9"/>
        <v>2ю</v>
      </c>
      <c r="K125" s="32">
        <f>VLOOKUP(B125,'Уч дев'!$A$3:$I$527,8,FALSE)</f>
        <v>0</v>
      </c>
      <c r="L125" s="180"/>
      <c r="M125" s="182">
        <v>9.5</v>
      </c>
      <c r="N125" s="182"/>
      <c r="O125" s="183">
        <f t="shared" si="12"/>
        <v>9.5</v>
      </c>
      <c r="P125" s="184" t="str">
        <f>VLOOKUP(B125,'Уч дев'!$A$3:$G$527,7,FALSE)</f>
        <v>Фральцова Е.Н.</v>
      </c>
      <c r="Q125" s="59" t="s">
        <v>522</v>
      </c>
      <c r="AF125" s="57"/>
      <c r="AG125" s="57"/>
      <c r="AH125" s="57"/>
      <c r="AI125" s="57"/>
      <c r="AJ125" s="57"/>
      <c r="AK125" s="57"/>
      <c r="AL125" s="57"/>
    </row>
    <row r="126" spans="1:38" s="72" customFormat="1" ht="15.75">
      <c r="A126" s="81">
        <v>48</v>
      </c>
      <c r="B126" s="133">
        <v>228</v>
      </c>
      <c r="C126" s="134" t="str">
        <f>VLOOKUP(B126,'Уч дев'!$A$3:$G$527,2,FALSE)</f>
        <v>Байкова Алина</v>
      </c>
      <c r="D126" s="135">
        <f>VLOOKUP(B126,'Уч дев'!$A$3:$G$527,3,FALSE)</f>
        <v>2002</v>
      </c>
      <c r="E126" s="136"/>
      <c r="F126" s="134" t="str">
        <f>VLOOKUP(B126,'Уч дев'!$A$3:$G$527,5,FALSE)</f>
        <v>Пензенская</v>
      </c>
      <c r="G126" s="138" t="str">
        <f>VLOOKUP(B126,'Уч дев'!$A$3:$G$527,6,FALSE)</f>
        <v>ДЮСШ Сердобск</v>
      </c>
      <c r="H126" s="158">
        <f t="shared" si="11"/>
        <v>9.6</v>
      </c>
      <c r="I126" s="158"/>
      <c r="J126" s="180" t="str">
        <f t="shared" si="9"/>
        <v>2ю</v>
      </c>
      <c r="K126" s="32">
        <f>VLOOKUP(B126,'Уч дев'!$A$3:$I$527,8,FALSE)</f>
        <v>0</v>
      </c>
      <c r="L126" s="180"/>
      <c r="M126" s="182">
        <v>9.6</v>
      </c>
      <c r="N126" s="182"/>
      <c r="O126" s="183">
        <f t="shared" si="12"/>
        <v>9.6</v>
      </c>
      <c r="P126" s="184" t="str">
        <f>VLOOKUP(B126,'Уч дев'!$A$3:$G$527,7,FALSE)</f>
        <v>Фральцова Е.Н.</v>
      </c>
      <c r="Q126" s="59" t="s">
        <v>523</v>
      </c>
      <c r="AF126" s="57"/>
      <c r="AG126" s="57"/>
      <c r="AH126" s="57"/>
      <c r="AI126" s="57"/>
      <c r="AJ126" s="57"/>
      <c r="AK126" s="57"/>
      <c r="AL126" s="57"/>
    </row>
    <row r="127" spans="1:38" s="72" customFormat="1" ht="15.75" hidden="1">
      <c r="A127" s="81"/>
      <c r="B127" s="133">
        <v>564</v>
      </c>
      <c r="C127" s="134" t="str">
        <f>VLOOKUP(B127,'Уч дев'!$A$3:$G$527,2,FALSE)</f>
        <v>Голованова Полина</v>
      </c>
      <c r="D127" s="135">
        <f>VLOOKUP(B127,'Уч дев'!$A$3:$G$527,3,FALSE)</f>
        <v>2002</v>
      </c>
      <c r="E127" s="136" t="str">
        <f>VLOOKUP(B127,'Уч дев'!$A$3:$G$527,4,FALSE)</f>
        <v>3</v>
      </c>
      <c r="F127" s="134" t="str">
        <f>VLOOKUP(B127,'Уч дев'!$A$3:$G$527,5,FALSE)</f>
        <v>Пензенская</v>
      </c>
      <c r="G127" s="138" t="str">
        <f>VLOOKUP(B127,'Уч дев'!$A$3:$G$527,6,FALSE)</f>
        <v>СШ-6</v>
      </c>
      <c r="H127" s="158" t="str">
        <f t="shared" si="11"/>
        <v>н.я</v>
      </c>
      <c r="I127" s="158"/>
      <c r="J127" s="180"/>
      <c r="K127" s="32"/>
      <c r="L127" s="180"/>
      <c r="M127" s="182" t="s">
        <v>526</v>
      </c>
      <c r="N127" s="182"/>
      <c r="O127" s="183" t="e">
        <f t="shared" si="12"/>
        <v>#NUM!</v>
      </c>
      <c r="P127" s="184" t="str">
        <f>VLOOKUP(B127,'Уч дев'!$A$3:$G$527,7,FALSE)</f>
        <v>Земсков А.М.</v>
      </c>
      <c r="Q127" s="59"/>
      <c r="AF127" s="57"/>
      <c r="AG127" s="57"/>
      <c r="AH127" s="57"/>
      <c r="AI127" s="57"/>
      <c r="AJ127" s="57"/>
      <c r="AK127" s="57"/>
      <c r="AL127" s="57"/>
    </row>
    <row r="128" spans="1:38" s="72" customFormat="1" ht="15.75" hidden="1">
      <c r="A128" s="81"/>
      <c r="B128" s="133">
        <v>423</v>
      </c>
      <c r="C128" s="134" t="str">
        <f>VLOOKUP(B128,'Уч дев'!$A$3:$G$527,2,FALSE)</f>
        <v>Правдивцева Алина</v>
      </c>
      <c r="D128" s="135">
        <f>VLOOKUP(B128,'Уч дев'!$A$3:$G$527,3,FALSE)</f>
        <v>2002</v>
      </c>
      <c r="E128" s="136" t="str">
        <f>VLOOKUP(B128,'Уч дев'!$A$3:$G$527,4,FALSE)</f>
        <v>1</v>
      </c>
      <c r="F128" s="134" t="str">
        <f>VLOOKUP(B128,'Уч дев'!$A$3:$G$527,5,FALSE)</f>
        <v>Тамбовская</v>
      </c>
      <c r="G128" s="138" t="str">
        <f>VLOOKUP(B128,'Уч дев'!$A$3:$G$527,6,FALSE)</f>
        <v>ДЮСШ-2 Котовск</v>
      </c>
      <c r="H128" s="158" t="str">
        <f t="shared" si="11"/>
        <v>н.я</v>
      </c>
      <c r="I128" s="158"/>
      <c r="J128" s="180"/>
      <c r="K128" s="32"/>
      <c r="L128" s="180"/>
      <c r="M128" s="182" t="s">
        <v>526</v>
      </c>
      <c r="N128" s="182"/>
      <c r="O128" s="183" t="e">
        <f t="shared" si="12"/>
        <v>#NUM!</v>
      </c>
      <c r="P128" s="184" t="str">
        <f>VLOOKUP(B128,'Уч дев'!$A$3:$G$527,7,FALSE)</f>
        <v>Мельникова Е.В.</v>
      </c>
      <c r="Q128" s="59"/>
      <c r="AF128" s="57"/>
      <c r="AG128" s="57"/>
      <c r="AH128" s="57"/>
      <c r="AI128" s="57"/>
      <c r="AJ128" s="57"/>
      <c r="AK128" s="57"/>
      <c r="AL128" s="57"/>
    </row>
    <row r="129" spans="1:38" s="72" customFormat="1" ht="15.75" hidden="1">
      <c r="A129" s="81"/>
      <c r="B129" s="133">
        <v>244</v>
      </c>
      <c r="C129" s="134" t="str">
        <f>VLOOKUP(B129,'Уч дев'!$A$3:$G$527,2,FALSE)</f>
        <v>Кадышева Эльнара</v>
      </c>
      <c r="D129" s="135">
        <f>VLOOKUP(B129,'Уч дев'!$A$3:$G$527,3,FALSE)</f>
        <v>2003</v>
      </c>
      <c r="E129" s="136"/>
      <c r="F129" s="134" t="str">
        <f>VLOOKUP(B129,'Уч дев'!$A$3:$G$527,5,FALSE)</f>
        <v>Пензенская</v>
      </c>
      <c r="G129" s="138" t="str">
        <f>VLOOKUP(B129,'Уч дев'!$A$3:$G$527,6,FALSE)</f>
        <v>Засечное</v>
      </c>
      <c r="H129" s="158" t="str">
        <f t="shared" si="11"/>
        <v>н.я</v>
      </c>
      <c r="I129" s="158"/>
      <c r="J129" s="180"/>
      <c r="K129" s="32"/>
      <c r="L129" s="180"/>
      <c r="M129" s="182" t="s">
        <v>526</v>
      </c>
      <c r="N129" s="182"/>
      <c r="O129" s="183" t="e">
        <f t="shared" si="12"/>
        <v>#NUM!</v>
      </c>
      <c r="P129" s="184" t="str">
        <f>VLOOKUP(B129,'Уч дев'!$A$3:$G$527,7,FALSE)</f>
        <v>Чернышов А.В.</v>
      </c>
      <c r="Q129" s="59"/>
      <c r="AF129" s="57"/>
      <c r="AG129" s="57"/>
      <c r="AH129" s="57"/>
      <c r="AI129" s="57"/>
      <c r="AJ129" s="57"/>
      <c r="AK129" s="57"/>
      <c r="AL129" s="57"/>
    </row>
    <row r="130" spans="1:38" s="72" customFormat="1" ht="15.75" hidden="1">
      <c r="A130" s="81"/>
      <c r="B130" s="133">
        <v>93</v>
      </c>
      <c r="C130" s="134" t="str">
        <f>VLOOKUP(B130,'Уч дев'!$A$3:$G$527,2,FALSE)</f>
        <v>Лайтер Полина</v>
      </c>
      <c r="D130" s="135">
        <f>VLOOKUP(B130,'Уч дев'!$A$3:$G$527,3,FALSE)</f>
        <v>2002</v>
      </c>
      <c r="E130" s="136" t="str">
        <f>VLOOKUP(B130,'Уч дев'!$A$3:$G$527,4,FALSE)</f>
        <v>2</v>
      </c>
      <c r="F130" s="134" t="str">
        <f>VLOOKUP(B130,'Уч дев'!$A$3:$G$527,5,FALSE)</f>
        <v>Саратовская</v>
      </c>
      <c r="G130" s="138" t="str">
        <f>VLOOKUP(B130,'Уч дев'!$A$3:$G$527,6,FALSE)</f>
        <v>ДЮСШ Энгельс</v>
      </c>
      <c r="H130" s="158" t="str">
        <f t="shared" si="11"/>
        <v>н.я</v>
      </c>
      <c r="I130" s="158"/>
      <c r="J130" s="180"/>
      <c r="K130" s="32"/>
      <c r="L130" s="180"/>
      <c r="M130" s="182" t="s">
        <v>526</v>
      </c>
      <c r="N130" s="182"/>
      <c r="O130" s="183" t="e">
        <f t="shared" si="12"/>
        <v>#NUM!</v>
      </c>
      <c r="P130" s="184" t="str">
        <f>VLOOKUP(B130,'Уч дев'!$A$3:$G$527,7,FALSE)</f>
        <v>Ромашко М.А.</v>
      </c>
      <c r="Q130" s="59"/>
      <c r="AF130" s="57"/>
      <c r="AG130" s="57"/>
      <c r="AH130" s="57"/>
      <c r="AI130" s="57"/>
      <c r="AJ130" s="57"/>
      <c r="AK130" s="57"/>
      <c r="AL130" s="57"/>
    </row>
    <row r="131" spans="1:38" s="72" customFormat="1" ht="15.75" hidden="1">
      <c r="A131" s="81"/>
      <c r="B131" s="133">
        <v>699</v>
      </c>
      <c r="C131" s="134" t="str">
        <f>VLOOKUP(B131,'Уч дев'!$A$3:$G$527,2,FALSE)</f>
        <v>Егорова Евгения</v>
      </c>
      <c r="D131" s="135">
        <f>VLOOKUP(B131,'Уч дев'!$A$3:$G$527,3,FALSE)</f>
        <v>2002</v>
      </c>
      <c r="E131" s="136" t="str">
        <f>VLOOKUP(B131,'Уч дев'!$A$3:$G$527,4,FALSE)</f>
        <v>2</v>
      </c>
      <c r="F131" s="134" t="str">
        <f>VLOOKUP(B131,'Уч дев'!$A$3:$G$527,5,FALSE)</f>
        <v>Пензенская</v>
      </c>
      <c r="G131" s="138" t="str">
        <f>VLOOKUP(B131,'Уч дев'!$A$3:$G$527,6,FALSE)</f>
        <v>СШ-6</v>
      </c>
      <c r="H131" s="158" t="str">
        <f t="shared" si="11"/>
        <v>н.я</v>
      </c>
      <c r="I131" s="158"/>
      <c r="J131" s="180"/>
      <c r="K131" s="32"/>
      <c r="L131" s="180"/>
      <c r="M131" s="182" t="s">
        <v>526</v>
      </c>
      <c r="N131" s="182"/>
      <c r="O131" s="183" t="e">
        <f t="shared" si="12"/>
        <v>#NUM!</v>
      </c>
      <c r="P131" s="184" t="str">
        <f>VLOOKUP(B131,'Уч дев'!$A$3:$G$527,7,FALSE)</f>
        <v>Лелявин А.Ю</v>
      </c>
      <c r="Q131" s="59"/>
      <c r="AF131" s="57"/>
      <c r="AG131" s="57"/>
      <c r="AH131" s="57"/>
      <c r="AI131" s="57"/>
      <c r="AJ131" s="57"/>
      <c r="AK131" s="57"/>
      <c r="AL131" s="57"/>
    </row>
    <row r="132" spans="1:38" s="1" customFormat="1" ht="15.75" customHeight="1">
      <c r="A132" s="142" t="s">
        <v>531</v>
      </c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58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</row>
    <row r="133" spans="1:38" s="1" customFormat="1" ht="15.75" customHeight="1">
      <c r="A133" s="20" t="s">
        <v>497</v>
      </c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58"/>
      <c r="W133" s="58"/>
      <c r="X133" s="72"/>
      <c r="Y133" s="73"/>
      <c r="Z133" s="74"/>
      <c r="AA133" s="74"/>
      <c r="AB133" s="74"/>
      <c r="AC133" s="74"/>
      <c r="AD133" s="74"/>
      <c r="AE133" s="74"/>
      <c r="AF133" s="200"/>
      <c r="AG133" s="200"/>
      <c r="AH133" s="200"/>
      <c r="AI133" s="200"/>
      <c r="AJ133" s="200"/>
      <c r="AK133" s="200"/>
      <c r="AL133" s="200"/>
    </row>
    <row r="134" spans="1:38" ht="12.75" customHeight="1">
      <c r="A134" s="39"/>
      <c r="B134" s="22"/>
      <c r="C134" s="119"/>
      <c r="D134" s="120"/>
      <c r="E134" s="39"/>
      <c r="F134" s="39"/>
      <c r="H134" s="39"/>
      <c r="I134" s="39"/>
      <c r="J134" s="39"/>
      <c r="K134" s="263"/>
      <c r="L134" s="169" t="s">
        <v>511</v>
      </c>
      <c r="M134" s="170"/>
      <c r="N134" s="170"/>
      <c r="O134" s="170"/>
      <c r="P134" s="39" t="s">
        <v>532</v>
      </c>
      <c r="Q134" s="265"/>
      <c r="R134" s="39"/>
      <c r="S134" s="39"/>
      <c r="T134" s="39"/>
      <c r="U134" s="39"/>
      <c r="V134" s="58"/>
      <c r="W134" s="58"/>
      <c r="X134" s="72"/>
      <c r="Y134" s="73"/>
      <c r="Z134" s="72"/>
      <c r="AA134" s="72"/>
      <c r="AB134" s="72"/>
      <c r="AC134" s="72"/>
      <c r="AD134" s="72"/>
      <c r="AE134" s="72"/>
      <c r="AF134" s="57"/>
      <c r="AG134" s="57"/>
      <c r="AH134" s="57"/>
      <c r="AI134" s="57"/>
      <c r="AJ134" s="57"/>
      <c r="AK134" s="57"/>
      <c r="AL134" s="57"/>
    </row>
    <row r="135" spans="1:38" s="2" customFormat="1" ht="13.5" customHeight="1">
      <c r="A135" s="21"/>
      <c r="B135" s="22"/>
      <c r="C135" s="23" t="s">
        <v>500</v>
      </c>
      <c r="D135" s="24"/>
      <c r="E135" s="25"/>
      <c r="F135" s="26"/>
      <c r="H135" s="145"/>
      <c r="I135" s="145"/>
      <c r="J135" s="145"/>
      <c r="K135" s="251"/>
      <c r="L135" s="172" t="s">
        <v>512</v>
      </c>
      <c r="M135" s="173"/>
      <c r="N135" s="173"/>
      <c r="O135" s="173"/>
      <c r="P135" s="39" t="s">
        <v>502</v>
      </c>
      <c r="Q135" s="146" t="s">
        <v>529</v>
      </c>
      <c r="R135" s="146"/>
      <c r="S135" s="147" t="s">
        <v>533</v>
      </c>
      <c r="T135" s="147"/>
      <c r="U135" s="147"/>
      <c r="V135" s="60"/>
      <c r="W135" s="72"/>
      <c r="X135" s="72"/>
      <c r="Y135" s="73"/>
      <c r="Z135" s="75"/>
      <c r="AA135" s="75"/>
      <c r="AB135" s="75"/>
      <c r="AC135" s="75"/>
      <c r="AD135" s="75"/>
      <c r="AE135" s="75"/>
      <c r="AF135" s="86"/>
      <c r="AG135" s="86"/>
      <c r="AH135" s="86"/>
      <c r="AI135" s="86"/>
      <c r="AJ135" s="86"/>
      <c r="AK135" s="86"/>
      <c r="AL135" s="86"/>
    </row>
    <row r="136" spans="1:38" s="3" customFormat="1" ht="24.75" customHeight="1">
      <c r="A136" s="123" t="s">
        <v>505</v>
      </c>
      <c r="B136" s="123" t="s">
        <v>506</v>
      </c>
      <c r="C136" s="123" t="s">
        <v>2</v>
      </c>
      <c r="D136" s="124" t="s">
        <v>3</v>
      </c>
      <c r="E136" s="123" t="s">
        <v>4</v>
      </c>
      <c r="F136" s="123" t="s">
        <v>5</v>
      </c>
      <c r="G136" s="125" t="s">
        <v>6</v>
      </c>
      <c r="H136" s="148" t="s">
        <v>507</v>
      </c>
      <c r="I136" s="174" t="s">
        <v>508</v>
      </c>
      <c r="J136" s="175" t="s">
        <v>509</v>
      </c>
      <c r="K136" s="254"/>
      <c r="L136" s="175" t="s">
        <v>510</v>
      </c>
      <c r="M136" s="148" t="s">
        <v>511</v>
      </c>
      <c r="N136" s="148" t="s">
        <v>512</v>
      </c>
      <c r="O136" s="148" t="s">
        <v>513</v>
      </c>
      <c r="P136" s="176" t="s">
        <v>7</v>
      </c>
      <c r="Q136" s="188" t="s">
        <v>514</v>
      </c>
      <c r="R136" s="188"/>
      <c r="S136" s="188"/>
      <c r="T136" s="189" t="s">
        <v>515</v>
      </c>
      <c r="U136" s="188" t="s">
        <v>505</v>
      </c>
      <c r="V136" s="105"/>
      <c r="W136" s="191"/>
      <c r="X136" s="191"/>
      <c r="Y136" s="201"/>
      <c r="AF136" s="202"/>
      <c r="AG136" s="202"/>
      <c r="AH136" s="202"/>
      <c r="AI136" s="202"/>
      <c r="AJ136" s="202"/>
      <c r="AK136" s="202"/>
      <c r="AL136" s="202"/>
    </row>
    <row r="137" spans="1:38" s="72" customFormat="1" ht="15.75">
      <c r="A137" s="81">
        <v>1</v>
      </c>
      <c r="B137" s="133">
        <v>477</v>
      </c>
      <c r="C137" s="134" t="str">
        <f>VLOOKUP(B137,'Уч дев'!$A$3:$G$527,2,FALSE)</f>
        <v>Курбакова Ирина</v>
      </c>
      <c r="D137" s="135">
        <f>VLOOKUP(B137,'Уч дев'!$A$3:$G$527,3,FALSE)</f>
        <v>2000</v>
      </c>
      <c r="E137" s="136" t="str">
        <f>VLOOKUP(B137,'Уч дев'!$A$3:$G$527,4,FALSE)</f>
        <v>КМС</v>
      </c>
      <c r="F137" s="134" t="str">
        <f>VLOOKUP(B137,'Уч дев'!$A$3:$G$527,5,FALSE)</f>
        <v>Мордовия</v>
      </c>
      <c r="G137" s="138" t="str">
        <f>VLOOKUP(B137,'Уч дев'!$A$3:$G$527,6,FALSE)</f>
        <v>МГУ им.Н.П.Огарева</v>
      </c>
      <c r="H137" s="158">
        <f aca="true" t="shared" si="13" ref="H137:I144">M137</f>
        <v>7.5</v>
      </c>
      <c r="I137" s="158">
        <f t="shared" si="13"/>
        <v>7.4</v>
      </c>
      <c r="J137" s="180" t="str">
        <f aca="true" t="shared" si="14" ref="J137:J159">LOOKUP(O137,$V$1:$AD$1,$V$2:$AD$2)</f>
        <v>КМС</v>
      </c>
      <c r="K137" s="32">
        <f>VLOOKUP(B137,'Уч дев'!$A$3:$I$527,8,FALSE)</f>
        <v>0</v>
      </c>
      <c r="L137" s="180"/>
      <c r="M137" s="182">
        <v>7.5</v>
      </c>
      <c r="N137" s="182">
        <v>7.4</v>
      </c>
      <c r="O137" s="183">
        <f aca="true" t="shared" si="15" ref="O137:O159">SMALL(M137:N137,1)+0</f>
        <v>7.4</v>
      </c>
      <c r="P137" s="184" t="str">
        <f>VLOOKUP(B137,'Уч дев'!$A$3:$G$527,7,FALSE)</f>
        <v>Забродин Р. А.</v>
      </c>
      <c r="Q137" s="59" t="s">
        <v>51</v>
      </c>
      <c r="AF137" s="57"/>
      <c r="AG137" s="57"/>
      <c r="AH137" s="57"/>
      <c r="AI137" s="57"/>
      <c r="AJ137" s="57"/>
      <c r="AK137" s="57"/>
      <c r="AL137" s="57"/>
    </row>
    <row r="138" spans="1:38" s="72" customFormat="1" ht="15.75">
      <c r="A138" s="81">
        <v>2</v>
      </c>
      <c r="B138" s="133">
        <v>155</v>
      </c>
      <c r="C138" s="134" t="str">
        <f>VLOOKUP(B138,'Уч дев'!$A$3:$G$527,2,FALSE)</f>
        <v>Войщева Анастасия</v>
      </c>
      <c r="D138" s="135">
        <f>VLOOKUP(B138,'Уч дев'!$A$3:$G$527,3,FALSE)</f>
        <v>2000</v>
      </c>
      <c r="E138" s="136" t="str">
        <f>VLOOKUP(B138,'Уч дев'!$A$3:$G$527,4,FALSE)</f>
        <v>КМС</v>
      </c>
      <c r="F138" s="134" t="str">
        <f>VLOOKUP(B138,'Уч дев'!$A$3:$G$527,5,FALSE)</f>
        <v>Саратовская</v>
      </c>
      <c r="G138" s="138" t="str">
        <f>VLOOKUP(B138,'Уч дев'!$A$3:$G$527,6,FALSE)</f>
        <v>СШОР-6</v>
      </c>
      <c r="H138" s="158">
        <f t="shared" si="13"/>
        <v>7.6</v>
      </c>
      <c r="I138" s="158">
        <f t="shared" si="13"/>
        <v>7.5</v>
      </c>
      <c r="J138" s="180" t="str">
        <f t="shared" si="14"/>
        <v>КМС</v>
      </c>
      <c r="K138" s="32">
        <f>VLOOKUP(B138,'Уч дев'!$A$3:$I$527,8,FALSE)</f>
        <v>0</v>
      </c>
      <c r="L138" s="180"/>
      <c r="M138" s="182">
        <v>7.6</v>
      </c>
      <c r="N138" s="182">
        <v>7.5</v>
      </c>
      <c r="O138" s="183">
        <f t="shared" si="15"/>
        <v>7.5</v>
      </c>
      <c r="P138" s="184" t="str">
        <f>VLOOKUP(B138,'Уч дев'!$A$3:$G$527,7,FALSE)</f>
        <v>Бочкарева М.В.</v>
      </c>
      <c r="Q138" s="59" t="s">
        <v>51</v>
      </c>
      <c r="AF138" s="57"/>
      <c r="AG138" s="57"/>
      <c r="AH138" s="57"/>
      <c r="AI138" s="57"/>
      <c r="AJ138" s="57"/>
      <c r="AK138" s="57"/>
      <c r="AL138" s="57"/>
    </row>
    <row r="139" spans="1:38" s="72" customFormat="1" ht="15.75">
      <c r="A139" s="81">
        <v>2</v>
      </c>
      <c r="B139" s="133">
        <v>313</v>
      </c>
      <c r="C139" s="134" t="str">
        <f>VLOOKUP(B139,'Уч дев'!$A$3:$G$527,2,FALSE)</f>
        <v>Волкова Анастасия</v>
      </c>
      <c r="D139" s="135">
        <f>VLOOKUP(B139,'Уч дев'!$A$3:$G$527,3,FALSE)</f>
        <v>2000</v>
      </c>
      <c r="E139" s="136" t="str">
        <f>VLOOKUP(B139,'Уч дев'!$A$3:$G$527,4,FALSE)</f>
        <v>КМС</v>
      </c>
      <c r="F139" s="134" t="str">
        <f>VLOOKUP(B139,'Уч дев'!$A$3:$G$527,5,FALSE)</f>
        <v>Тульская</v>
      </c>
      <c r="G139" s="138" t="str">
        <f>VLOOKUP(B139,'Уч дев'!$A$3:$G$527,6,FALSE)</f>
        <v>ЦСП-СШОР л/а</v>
      </c>
      <c r="H139" s="158">
        <f t="shared" si="13"/>
        <v>7.6</v>
      </c>
      <c r="I139" s="158">
        <f t="shared" si="13"/>
        <v>7.5</v>
      </c>
      <c r="J139" s="180" t="str">
        <f t="shared" si="14"/>
        <v>КМС</v>
      </c>
      <c r="K139" s="32">
        <f>VLOOKUP(B139,'Уч дев'!$A$3:$I$527,8,FALSE)</f>
        <v>0</v>
      </c>
      <c r="L139" s="180"/>
      <c r="M139" s="182">
        <v>7.6</v>
      </c>
      <c r="N139" s="182">
        <v>7.5</v>
      </c>
      <c r="O139" s="183">
        <f t="shared" si="15"/>
        <v>7.5</v>
      </c>
      <c r="P139" s="184" t="str">
        <f>VLOOKUP(B139,'Уч дев'!$A$3:$G$527,7,FALSE)</f>
        <v>Ковтун Н.Н.</v>
      </c>
      <c r="Q139" s="59" t="s">
        <v>51</v>
      </c>
      <c r="AF139" s="57"/>
      <c r="AG139" s="57"/>
      <c r="AH139" s="57"/>
      <c r="AI139" s="57"/>
      <c r="AJ139" s="57"/>
      <c r="AK139" s="57"/>
      <c r="AL139" s="57"/>
    </row>
    <row r="140" spans="1:38" s="72" customFormat="1" ht="15.75">
      <c r="A140" s="81">
        <v>4</v>
      </c>
      <c r="B140" s="133">
        <v>598</v>
      </c>
      <c r="C140" s="134" t="str">
        <f>VLOOKUP(B140,'Уч дев'!$A$3:$G$527,2,FALSE)</f>
        <v>Потапова Елизавета</v>
      </c>
      <c r="D140" s="135">
        <f>VLOOKUP(B140,'Уч дев'!$A$3:$G$527,3,FALSE)</f>
        <v>2000</v>
      </c>
      <c r="E140" s="136" t="str">
        <f>VLOOKUP(B140,'Уч дев'!$A$3:$G$527,4,FALSE)</f>
        <v>КМС</v>
      </c>
      <c r="F140" s="134" t="str">
        <f>VLOOKUP(B140,'Уч дев'!$A$3:$G$527,5,FALSE)</f>
        <v>Пензенская</v>
      </c>
      <c r="G140" s="138" t="str">
        <f>VLOOKUP(B140,'Уч дев'!$A$3:$G$527,6,FALSE)</f>
        <v>КСШОР</v>
      </c>
      <c r="H140" s="158">
        <f t="shared" si="13"/>
        <v>7.6</v>
      </c>
      <c r="I140" s="158">
        <f t="shared" si="13"/>
        <v>7.6</v>
      </c>
      <c r="J140" s="180" t="str">
        <f t="shared" si="14"/>
        <v>КМС</v>
      </c>
      <c r="K140" s="32">
        <f>VLOOKUP(B140,'Уч дев'!$A$3:$I$527,8,FALSE)</f>
        <v>0</v>
      </c>
      <c r="L140" s="180">
        <v>10</v>
      </c>
      <c r="M140" s="182">
        <v>7.6</v>
      </c>
      <c r="N140" s="182">
        <v>7.6</v>
      </c>
      <c r="O140" s="183">
        <f t="shared" si="15"/>
        <v>7.6</v>
      </c>
      <c r="P140" s="184" t="str">
        <f>VLOOKUP(B140,'Уч дев'!$A$3:$G$527,7,FALSE)</f>
        <v>Красновы Р.Б.,К.И.</v>
      </c>
      <c r="Q140" s="59" t="s">
        <v>77</v>
      </c>
      <c r="AF140" s="57"/>
      <c r="AG140" s="57"/>
      <c r="AH140" s="57"/>
      <c r="AI140" s="57"/>
      <c r="AJ140" s="57"/>
      <c r="AK140" s="57"/>
      <c r="AL140" s="57"/>
    </row>
    <row r="141" spans="1:38" s="72" customFormat="1" ht="15.75">
      <c r="A141" s="81">
        <v>5</v>
      </c>
      <c r="B141" s="133">
        <v>184</v>
      </c>
      <c r="C141" s="134" t="str">
        <f>VLOOKUP(B141,'Уч дев'!$A$3:$G$527,2,FALSE)</f>
        <v>Таркина Виктория</v>
      </c>
      <c r="D141" s="135">
        <f>VLOOKUP(B141,'Уч дев'!$A$3:$G$527,3,FALSE)</f>
        <v>2000</v>
      </c>
      <c r="E141" s="136" t="str">
        <f>VLOOKUP(B141,'Уч дев'!$A$3:$G$527,4,FALSE)</f>
        <v>КМС</v>
      </c>
      <c r="F141" s="134" t="str">
        <f>VLOOKUP(B141,'Уч дев'!$A$3:$G$527,5,FALSE)</f>
        <v>Пензенская</v>
      </c>
      <c r="G141" s="138" t="str">
        <f>VLOOKUP(B141,'Уч дев'!$A$3:$G$527,6,FALSE)</f>
        <v>СШ-6</v>
      </c>
      <c r="H141" s="158">
        <f t="shared" si="13"/>
        <v>7.8</v>
      </c>
      <c r="I141" s="158">
        <f t="shared" si="13"/>
        <v>7.6</v>
      </c>
      <c r="J141" s="180" t="str">
        <f t="shared" si="14"/>
        <v>КМС</v>
      </c>
      <c r="K141" s="32">
        <f>VLOOKUP(B141,'Уч дев'!$A$3:$I$527,8,FALSE)</f>
        <v>0</v>
      </c>
      <c r="L141" s="180">
        <v>7</v>
      </c>
      <c r="M141" s="182">
        <v>7.8</v>
      </c>
      <c r="N141" s="182">
        <v>7.6</v>
      </c>
      <c r="O141" s="183">
        <f t="shared" si="15"/>
        <v>7.6</v>
      </c>
      <c r="P141" s="184" t="str">
        <f>VLOOKUP(B141,'Уч дев'!$A$3:$G$527,7,FALSE)</f>
        <v>Красновы Р.Б.,К.И.</v>
      </c>
      <c r="Q141" s="59" t="s">
        <v>77</v>
      </c>
      <c r="AF141" s="57"/>
      <c r="AG141" s="57"/>
      <c r="AH141" s="57"/>
      <c r="AI141" s="57"/>
      <c r="AJ141" s="57"/>
      <c r="AK141" s="57"/>
      <c r="AL141" s="57"/>
    </row>
    <row r="142" spans="1:38" s="72" customFormat="1" ht="15.75">
      <c r="A142" s="81">
        <v>6</v>
      </c>
      <c r="B142" s="133">
        <v>3</v>
      </c>
      <c r="C142" s="134" t="str">
        <f>VLOOKUP(B142,'Уч дев'!$A$3:$G$527,2,FALSE)</f>
        <v>Славная Олеся</v>
      </c>
      <c r="D142" s="135">
        <f>VLOOKUP(B142,'Уч дев'!$A$3:$G$527,3,FALSE)</f>
        <v>2001</v>
      </c>
      <c r="E142" s="136" t="str">
        <f>VLOOKUP(B142,'Уч дев'!$A$3:$G$527,4,FALSE)</f>
        <v>КМС</v>
      </c>
      <c r="F142" s="134" t="str">
        <f>VLOOKUP(B142,'Уч дев'!$A$3:$G$527,5,FALSE)</f>
        <v>Пензенская</v>
      </c>
      <c r="G142" s="138" t="str">
        <f>VLOOKUP(B142,'Уч дев'!$A$3:$G$527,6,FALSE)</f>
        <v>КСШОР</v>
      </c>
      <c r="H142" s="158">
        <f t="shared" si="13"/>
        <v>7.8</v>
      </c>
      <c r="I142" s="158">
        <f t="shared" si="13"/>
        <v>7.7</v>
      </c>
      <c r="J142" s="180">
        <f t="shared" si="14"/>
        <v>1</v>
      </c>
      <c r="K142" s="32">
        <f>VLOOKUP(B142,'Уч дев'!$A$3:$I$527,8,FALSE)</f>
        <v>0</v>
      </c>
      <c r="L142" s="180">
        <v>4</v>
      </c>
      <c r="M142" s="182">
        <v>7.8</v>
      </c>
      <c r="N142" s="182">
        <v>7.7</v>
      </c>
      <c r="O142" s="183">
        <f t="shared" si="15"/>
        <v>7.7</v>
      </c>
      <c r="P142" s="184" t="str">
        <f>VLOOKUP(B142,'Уч дев'!$A$3:$G$527,7,FALSE)</f>
        <v>Родионова А.И.</v>
      </c>
      <c r="Q142" s="59" t="s">
        <v>83</v>
      </c>
      <c r="AF142" s="57"/>
      <c r="AG142" s="57"/>
      <c r="AH142" s="57"/>
      <c r="AI142" s="57"/>
      <c r="AJ142" s="57"/>
      <c r="AK142" s="57"/>
      <c r="AL142" s="57"/>
    </row>
    <row r="143" spans="1:38" s="72" customFormat="1" ht="15.75">
      <c r="A143" s="81">
        <v>7</v>
      </c>
      <c r="B143" s="133">
        <v>640</v>
      </c>
      <c r="C143" s="134" t="str">
        <f>VLOOKUP(B143,'Уч дев'!$A$3:$G$527,2,FALSE)</f>
        <v>Умарова Виктория</v>
      </c>
      <c r="D143" s="135">
        <f>VLOOKUP(B143,'Уч дев'!$A$3:$G$527,3,FALSE)</f>
        <v>2000</v>
      </c>
      <c r="E143" s="136" t="str">
        <f>VLOOKUP(B143,'Уч дев'!$A$3:$G$527,4,FALSE)</f>
        <v>КМС</v>
      </c>
      <c r="F143" s="134" t="str">
        <f>VLOOKUP(B143,'Уч дев'!$A$3:$G$527,5,FALSE)</f>
        <v>Пензенская</v>
      </c>
      <c r="G143" s="138" t="str">
        <f>VLOOKUP(B143,'Уч дев'!$A$3:$G$527,6,FALSE)</f>
        <v>ДЮСШ Бессоновка</v>
      </c>
      <c r="H143" s="158">
        <f t="shared" si="13"/>
        <v>7.7</v>
      </c>
      <c r="I143" s="158">
        <f t="shared" si="13"/>
        <v>7.7</v>
      </c>
      <c r="J143" s="180">
        <f t="shared" si="14"/>
        <v>1</v>
      </c>
      <c r="K143" s="32">
        <f>VLOOKUP(B143,'Уч дев'!$A$3:$I$527,8,FALSE)</f>
        <v>0</v>
      </c>
      <c r="L143" s="180"/>
      <c r="M143" s="182">
        <v>7.7</v>
      </c>
      <c r="N143" s="182">
        <v>7.7</v>
      </c>
      <c r="O143" s="183">
        <f t="shared" si="15"/>
        <v>7.7</v>
      </c>
      <c r="P143" s="184" t="str">
        <f>VLOOKUP(B143,'Уч дев'!$A$3:$G$527,7,FALSE)</f>
        <v>Аксенов А.В.</v>
      </c>
      <c r="Q143" s="59" t="s">
        <v>83</v>
      </c>
      <c r="AF143" s="57"/>
      <c r="AG143" s="57"/>
      <c r="AH143" s="57"/>
      <c r="AI143" s="57"/>
      <c r="AJ143" s="57"/>
      <c r="AK143" s="57"/>
      <c r="AL143" s="57"/>
    </row>
    <row r="144" spans="1:38" s="72" customFormat="1" ht="14.25" customHeight="1">
      <c r="A144" s="81">
        <v>8</v>
      </c>
      <c r="B144" s="133">
        <v>392</v>
      </c>
      <c r="C144" s="134" t="str">
        <f>VLOOKUP(B144,'Уч дев'!$A$3:$G$527,2,FALSE)</f>
        <v>Мустафаева Карина</v>
      </c>
      <c r="D144" s="135">
        <f>VLOOKUP(B144,'Уч дев'!$A$3:$G$527,3,FALSE)</f>
        <v>2000</v>
      </c>
      <c r="E144" s="136" t="str">
        <f>VLOOKUP(B144,'Уч дев'!$A$3:$G$527,4,FALSE)</f>
        <v>КМС</v>
      </c>
      <c r="F144" s="134" t="str">
        <f>VLOOKUP(B144,'Уч дев'!$A$3:$G$527,5,FALSE)</f>
        <v>Самарская</v>
      </c>
      <c r="G144" s="138" t="str">
        <f>VLOOKUP(B144,'Уч дев'!$A$3:$G$527,6,FALSE)</f>
        <v>СШОР-2 Самара</v>
      </c>
      <c r="H144" s="158">
        <f t="shared" si="13"/>
        <v>7.8</v>
      </c>
      <c r="I144" s="296" t="str">
        <f t="shared" si="13"/>
        <v>справка</v>
      </c>
      <c r="J144" s="180">
        <f t="shared" si="14"/>
        <v>1</v>
      </c>
      <c r="K144" s="32">
        <f>VLOOKUP(B144,'Уч дев'!$A$3:$I$527,8,FALSE)</f>
        <v>0</v>
      </c>
      <c r="L144" s="180"/>
      <c r="M144" s="182">
        <v>7.8</v>
      </c>
      <c r="N144" s="182" t="s">
        <v>534</v>
      </c>
      <c r="O144" s="183">
        <f t="shared" si="15"/>
        <v>7.8</v>
      </c>
      <c r="P144" s="184" t="str">
        <f>VLOOKUP(B144,'Уч дев'!$A$3:$G$527,7,FALSE)</f>
        <v>Зайцев И.С., Андронов Ю.В.</v>
      </c>
      <c r="Q144" s="59" t="s">
        <v>77</v>
      </c>
      <c r="AF144" s="57"/>
      <c r="AG144" s="57"/>
      <c r="AH144" s="57"/>
      <c r="AI144" s="57"/>
      <c r="AJ144" s="57"/>
      <c r="AK144" s="57"/>
      <c r="AL144" s="57"/>
    </row>
    <row r="145" spans="1:38" s="72" customFormat="1" ht="15.75">
      <c r="A145" s="81">
        <v>9</v>
      </c>
      <c r="B145" s="133">
        <v>639</v>
      </c>
      <c r="C145" s="134" t="str">
        <f>VLOOKUP(B145,'Уч дев'!$A$3:$G$527,2,FALSE)</f>
        <v>Юрина Марина</v>
      </c>
      <c r="D145" s="135">
        <f>VLOOKUP(B145,'Уч дев'!$A$3:$G$527,3,FALSE)</f>
        <v>2001</v>
      </c>
      <c r="E145" s="136" t="str">
        <f>VLOOKUP(B145,'Уч дев'!$A$3:$G$527,4,FALSE)</f>
        <v>1</v>
      </c>
      <c r="F145" s="134" t="str">
        <f>VLOOKUP(B145,'Уч дев'!$A$3:$G$527,5,FALSE)</f>
        <v>Пензенская</v>
      </c>
      <c r="G145" s="138" t="str">
        <f>VLOOKUP(B145,'Уч дев'!$A$3:$G$527,6,FALSE)</f>
        <v>ДЮСШ Бессоновка</v>
      </c>
      <c r="H145" s="158">
        <f aca="true" t="shared" si="16" ref="H145:H159">M145</f>
        <v>7.8</v>
      </c>
      <c r="I145" s="158"/>
      <c r="J145" s="180">
        <f t="shared" si="14"/>
        <v>1</v>
      </c>
      <c r="K145" s="32">
        <f>VLOOKUP(B145,'Уч дев'!$A$3:$I$527,8,FALSE)</f>
        <v>0</v>
      </c>
      <c r="L145" s="180"/>
      <c r="M145" s="182">
        <v>7.8</v>
      </c>
      <c r="N145" s="182"/>
      <c r="O145" s="183">
        <f t="shared" si="15"/>
        <v>7.8</v>
      </c>
      <c r="P145" s="184" t="str">
        <f>VLOOKUP(B145,'Уч дев'!$A$3:$G$527,7,FALSE)</f>
        <v>Аксенов А.В.</v>
      </c>
      <c r="Q145" s="59" t="s">
        <v>521</v>
      </c>
      <c r="AF145" s="57"/>
      <c r="AG145" s="57"/>
      <c r="AH145" s="57"/>
      <c r="AI145" s="57"/>
      <c r="AJ145" s="57"/>
      <c r="AK145" s="57"/>
      <c r="AL145" s="57"/>
    </row>
    <row r="146" spans="1:38" s="72" customFormat="1" ht="15.75">
      <c r="A146" s="81">
        <v>10</v>
      </c>
      <c r="B146" s="133">
        <v>602</v>
      </c>
      <c r="C146" s="134" t="str">
        <f>VLOOKUP(B146,'Уч дев'!$A$3:$G$527,2,FALSE)</f>
        <v>Волкова Алена</v>
      </c>
      <c r="D146" s="135">
        <f>VLOOKUP(B146,'Уч дев'!$A$3:$G$527,3,FALSE)</f>
        <v>2001</v>
      </c>
      <c r="E146" s="136" t="str">
        <f>VLOOKUP(B146,'Уч дев'!$A$3:$G$527,4,FALSE)</f>
        <v>1</v>
      </c>
      <c r="F146" s="134" t="str">
        <f>VLOOKUP(B146,'Уч дев'!$A$3:$G$527,5,FALSE)</f>
        <v>Пензенская</v>
      </c>
      <c r="G146" s="138" t="str">
        <f>VLOOKUP(B146,'Уч дев'!$A$3:$G$527,6,FALSE)</f>
        <v>СШ-6</v>
      </c>
      <c r="H146" s="158">
        <f t="shared" si="16"/>
        <v>8</v>
      </c>
      <c r="I146" s="158"/>
      <c r="J146" s="180">
        <f t="shared" si="14"/>
        <v>1</v>
      </c>
      <c r="K146" s="32" t="str">
        <f>VLOOKUP(B146,'Уч дев'!$A$3:$I$527,8,FALSE)</f>
        <v>л</v>
      </c>
      <c r="L146" s="180"/>
      <c r="M146" s="182">
        <v>8</v>
      </c>
      <c r="N146" s="182"/>
      <c r="O146" s="183">
        <f t="shared" si="15"/>
        <v>8</v>
      </c>
      <c r="P146" s="184" t="str">
        <f>VLOOKUP(B146,'Уч дев'!$A$3:$G$527,7,FALSE)</f>
        <v>Красновы Р.Б.,К.И.</v>
      </c>
      <c r="Q146" s="59" t="s">
        <v>83</v>
      </c>
      <c r="AF146" s="57"/>
      <c r="AG146" s="57"/>
      <c r="AH146" s="57"/>
      <c r="AI146" s="57"/>
      <c r="AJ146" s="57"/>
      <c r="AK146" s="57"/>
      <c r="AL146" s="57"/>
    </row>
    <row r="147" spans="1:38" s="72" customFormat="1" ht="15.75">
      <c r="A147" s="81">
        <v>10</v>
      </c>
      <c r="B147" s="133">
        <v>143</v>
      </c>
      <c r="C147" s="134" t="str">
        <f>VLOOKUP(B147,'Уч дев'!$A$3:$G$527,2,FALSE)</f>
        <v>Кривушина Анастасия</v>
      </c>
      <c r="D147" s="135">
        <f>VLOOKUP(B147,'Уч дев'!$A$3:$G$527,3,FALSE)</f>
        <v>2000</v>
      </c>
      <c r="E147" s="136" t="str">
        <f>VLOOKUP(B147,'Уч дев'!$A$3:$G$527,4,FALSE)</f>
        <v>КМС</v>
      </c>
      <c r="F147" s="134" t="str">
        <f>VLOOKUP(B147,'Уч дев'!$A$3:$G$527,5,FALSE)</f>
        <v>Саратовская</v>
      </c>
      <c r="G147" s="138" t="str">
        <f>VLOOKUP(B147,'Уч дев'!$A$3:$G$527,6,FALSE)</f>
        <v>СШОР-6</v>
      </c>
      <c r="H147" s="158">
        <f t="shared" si="16"/>
        <v>8</v>
      </c>
      <c r="I147" s="158"/>
      <c r="J147" s="180">
        <f t="shared" si="14"/>
        <v>1</v>
      </c>
      <c r="K147" s="32">
        <f>VLOOKUP(B147,'Уч дев'!$A$3:$I$527,8,FALSE)</f>
        <v>0</v>
      </c>
      <c r="L147" s="180"/>
      <c r="M147" s="182">
        <v>8</v>
      </c>
      <c r="N147" s="182"/>
      <c r="O147" s="183">
        <f t="shared" si="15"/>
        <v>8</v>
      </c>
      <c r="P147" s="184" t="str">
        <f>VLOOKUP(B147,'Уч дев'!$A$3:$G$527,7,FALSE)</f>
        <v>Тихненко С.Г.</v>
      </c>
      <c r="Q147" s="59" t="s">
        <v>522</v>
      </c>
      <c r="AF147" s="57"/>
      <c r="AG147" s="57"/>
      <c r="AH147" s="57"/>
      <c r="AI147" s="57"/>
      <c r="AJ147" s="57"/>
      <c r="AK147" s="57"/>
      <c r="AL147" s="57"/>
    </row>
    <row r="148" spans="1:38" s="72" customFormat="1" ht="15.75">
      <c r="A148" s="81">
        <v>12</v>
      </c>
      <c r="B148" s="133">
        <v>333</v>
      </c>
      <c r="C148" s="134" t="str">
        <f>VLOOKUP(B148,'Уч дев'!$A$3:$G$527,2,FALSE)</f>
        <v>Мотякина Лариса </v>
      </c>
      <c r="D148" s="135">
        <f>VLOOKUP(B148,'Уч дев'!$A$3:$G$527,3,FALSE)</f>
        <v>2000</v>
      </c>
      <c r="E148" s="136" t="str">
        <f>VLOOKUP(B148,'Уч дев'!$A$3:$G$527,4,FALSE)</f>
        <v>1</v>
      </c>
      <c r="F148" s="134" t="str">
        <f>VLOOKUP(B148,'Уч дев'!$A$3:$G$527,5,FALSE)</f>
        <v>Тамбовская</v>
      </c>
      <c r="G148" s="138" t="str">
        <f>VLOOKUP(B148,'Уч дев'!$A$3:$G$527,6,FALSE)</f>
        <v>ДЮСШ-1</v>
      </c>
      <c r="H148" s="158">
        <f t="shared" si="16"/>
        <v>8.1</v>
      </c>
      <c r="I148" s="158"/>
      <c r="J148" s="180">
        <f t="shared" si="14"/>
        <v>2</v>
      </c>
      <c r="K148" s="32">
        <f>VLOOKUP(B148,'Уч дев'!$A$3:$I$527,8,FALSE)</f>
        <v>0</v>
      </c>
      <c r="L148" s="180"/>
      <c r="M148" s="182">
        <v>8.1</v>
      </c>
      <c r="N148" s="182"/>
      <c r="O148" s="183">
        <f t="shared" si="15"/>
        <v>8.1</v>
      </c>
      <c r="P148" s="184" t="str">
        <f>VLOOKUP(B148,'Уч дев'!$A$3:$G$527,7,FALSE)</f>
        <v>Бонарева С.В.</v>
      </c>
      <c r="Q148" s="59" t="s">
        <v>521</v>
      </c>
      <c r="AF148" s="57"/>
      <c r="AG148" s="57"/>
      <c r="AH148" s="57"/>
      <c r="AI148" s="57"/>
      <c r="AJ148" s="57"/>
      <c r="AK148" s="57"/>
      <c r="AL148" s="57"/>
    </row>
    <row r="149" spans="1:38" s="72" customFormat="1" ht="15.75">
      <c r="A149" s="81">
        <v>12</v>
      </c>
      <c r="B149" s="133">
        <v>633</v>
      </c>
      <c r="C149" s="134" t="str">
        <f>VLOOKUP(B149,'Уч дев'!$A$3:$G$527,2,FALSE)</f>
        <v>Мокшанцева Елизавета</v>
      </c>
      <c r="D149" s="135">
        <f>VLOOKUP(B149,'Уч дев'!$A$3:$G$527,3,FALSE)</f>
        <v>2001</v>
      </c>
      <c r="E149" s="136" t="str">
        <f>VLOOKUP(B149,'Уч дев'!$A$3:$G$527,4,FALSE)</f>
        <v>1</v>
      </c>
      <c r="F149" s="134" t="str">
        <f>VLOOKUP(B149,'Уч дев'!$A$3:$G$527,5,FALSE)</f>
        <v>Пензенская</v>
      </c>
      <c r="G149" s="138" t="str">
        <f>VLOOKUP(B149,'Уч дев'!$A$3:$G$527,6,FALSE)</f>
        <v>УОР</v>
      </c>
      <c r="H149" s="158">
        <f t="shared" si="16"/>
        <v>8.1</v>
      </c>
      <c r="I149" s="158"/>
      <c r="J149" s="180">
        <f t="shared" si="14"/>
        <v>2</v>
      </c>
      <c r="K149" s="32">
        <f>VLOOKUP(B149,'Уч дев'!$A$3:$I$527,8,FALSE)</f>
        <v>0</v>
      </c>
      <c r="L149" s="180"/>
      <c r="M149" s="182">
        <v>8.1</v>
      </c>
      <c r="N149" s="182"/>
      <c r="O149" s="183">
        <f t="shared" si="15"/>
        <v>8.1</v>
      </c>
      <c r="P149" s="184" t="str">
        <f>VLOOKUP(B149,'Уч дев'!$A$3:$G$527,7,FALSE)</f>
        <v>Аксеновы А.В.,Е.С.,Каташовы С.Н.,С.Д.</v>
      </c>
      <c r="Q149" s="59" t="s">
        <v>521</v>
      </c>
      <c r="AF149" s="57"/>
      <c r="AG149" s="57"/>
      <c r="AH149" s="57"/>
      <c r="AI149" s="57"/>
      <c r="AJ149" s="57"/>
      <c r="AK149" s="57"/>
      <c r="AL149" s="57"/>
    </row>
    <row r="150" spans="1:38" s="72" customFormat="1" ht="15.75">
      <c r="A150" s="81">
        <v>12</v>
      </c>
      <c r="B150" s="133">
        <v>197</v>
      </c>
      <c r="C150" s="134" t="str">
        <f>VLOOKUP(B150,'Уч дев'!$A$3:$G$527,2,FALSE)</f>
        <v>Баландина Светлана</v>
      </c>
      <c r="D150" s="135">
        <f>VLOOKUP(B150,'Уч дев'!$A$3:$G$527,3,FALSE)</f>
        <v>2001</v>
      </c>
      <c r="E150" s="136"/>
      <c r="F150" s="134" t="str">
        <f>VLOOKUP(B150,'Уч дев'!$A$3:$G$527,5,FALSE)</f>
        <v>Пензенская</v>
      </c>
      <c r="G150" s="138" t="str">
        <f>VLOOKUP(B150,'Уч дев'!$A$3:$G$527,6,FALSE)</f>
        <v>СШ-6</v>
      </c>
      <c r="H150" s="158">
        <f t="shared" si="16"/>
        <v>8.1</v>
      </c>
      <c r="I150" s="158"/>
      <c r="J150" s="180">
        <f t="shared" si="14"/>
        <v>2</v>
      </c>
      <c r="K150" s="32" t="str">
        <f>VLOOKUP(B150,'Уч дев'!$A$3:$I$527,8,FALSE)</f>
        <v>л</v>
      </c>
      <c r="L150" s="180"/>
      <c r="M150" s="182">
        <v>8.1</v>
      </c>
      <c r="N150" s="182"/>
      <c r="O150" s="183">
        <f t="shared" si="15"/>
        <v>8.1</v>
      </c>
      <c r="P150" s="184" t="str">
        <f>VLOOKUP(B150,'Уч дев'!$A$3:$G$527,7,FALSE)</f>
        <v>Дубоносова С.В.</v>
      </c>
      <c r="Q150" s="59" t="s">
        <v>523</v>
      </c>
      <c r="AF150" s="57"/>
      <c r="AG150" s="57"/>
      <c r="AH150" s="57"/>
      <c r="AI150" s="57"/>
      <c r="AJ150" s="57"/>
      <c r="AK150" s="57"/>
      <c r="AL150" s="57"/>
    </row>
    <row r="151" spans="1:38" s="72" customFormat="1" ht="15.75">
      <c r="A151" s="81">
        <v>15</v>
      </c>
      <c r="B151" s="133">
        <v>486</v>
      </c>
      <c r="C151" s="134" t="str">
        <f>VLOOKUP(B151,'Уч дев'!$A$3:$G$527,2,FALSE)</f>
        <v>Урванова Екатерина</v>
      </c>
      <c r="D151" s="135">
        <f>VLOOKUP(B151,'Уч дев'!$A$3:$G$527,3,FALSE)</f>
        <v>2001</v>
      </c>
      <c r="E151" s="136" t="str">
        <f>VLOOKUP(B151,'Уч дев'!$A$3:$G$527,4,FALSE)</f>
        <v>1</v>
      </c>
      <c r="F151" s="134" t="str">
        <f>VLOOKUP(B151,'Уч дев'!$A$3:$G$527,5,FALSE)</f>
        <v>Пензенская</v>
      </c>
      <c r="G151" s="138" t="str">
        <f>VLOOKUP(B151,'Уч дев'!$A$3:$G$527,6,FALSE)</f>
        <v>КСШОР</v>
      </c>
      <c r="H151" s="158">
        <f t="shared" si="16"/>
        <v>8.2</v>
      </c>
      <c r="I151" s="158"/>
      <c r="J151" s="180">
        <f t="shared" si="14"/>
        <v>2</v>
      </c>
      <c r="K151" s="32" t="str">
        <f>VLOOKUP(B151,'Уч дев'!$A$3:$I$527,8,FALSE)</f>
        <v>л</v>
      </c>
      <c r="L151" s="180"/>
      <c r="M151" s="182">
        <v>8.2</v>
      </c>
      <c r="N151" s="182"/>
      <c r="O151" s="183">
        <f t="shared" si="15"/>
        <v>8.2</v>
      </c>
      <c r="P151" s="184" t="str">
        <f>VLOOKUP(B151,'Уч дев'!$A$3:$G$527,7,FALSE)</f>
        <v>Карасик Н.А.,А.Г.</v>
      </c>
      <c r="Q151" s="59" t="s">
        <v>522</v>
      </c>
      <c r="AF151" s="57"/>
      <c r="AG151" s="57"/>
      <c r="AH151" s="57"/>
      <c r="AI151" s="57"/>
      <c r="AJ151" s="57"/>
      <c r="AK151" s="57"/>
      <c r="AL151" s="57"/>
    </row>
    <row r="152" spans="1:38" s="72" customFormat="1" ht="15.75">
      <c r="A152" s="81">
        <v>15</v>
      </c>
      <c r="B152" s="133">
        <v>18</v>
      </c>
      <c r="C152" s="134" t="str">
        <f>VLOOKUP(B152,'Уч дев'!$A$3:$G$527,2,FALSE)</f>
        <v>Сидорова Валерия</v>
      </c>
      <c r="D152" s="135">
        <f>VLOOKUP(B152,'Уч дев'!$A$3:$G$527,3,FALSE)</f>
        <v>2001</v>
      </c>
      <c r="E152" s="136" t="str">
        <f>VLOOKUP(B152,'Уч дев'!$A$3:$G$527,4,FALSE)</f>
        <v>2</v>
      </c>
      <c r="F152" s="134" t="str">
        <f>VLOOKUP(B152,'Уч дев'!$A$3:$G$527,5,FALSE)</f>
        <v>Пензенская</v>
      </c>
      <c r="G152" s="138" t="str">
        <f>VLOOKUP(B152,'Уч дев'!$A$3:$G$527,6,FALSE)</f>
        <v>КСШОР</v>
      </c>
      <c r="H152" s="158">
        <f t="shared" si="16"/>
        <v>8.2</v>
      </c>
      <c r="I152" s="158"/>
      <c r="J152" s="180">
        <f t="shared" si="14"/>
        <v>2</v>
      </c>
      <c r="K152" s="32">
        <f>VLOOKUP(B152,'Уч дев'!$A$3:$I$527,8,FALSE)</f>
        <v>0</v>
      </c>
      <c r="L152" s="180"/>
      <c r="M152" s="182">
        <v>8.2</v>
      </c>
      <c r="N152" s="182"/>
      <c r="O152" s="183">
        <f t="shared" si="15"/>
        <v>8.2</v>
      </c>
      <c r="P152" s="184" t="str">
        <f>VLOOKUP(B152,'Уч дев'!$A$3:$G$527,7,FALSE)</f>
        <v>Копылова О.Н.</v>
      </c>
      <c r="Q152" s="59" t="s">
        <v>522</v>
      </c>
      <c r="AF152" s="57"/>
      <c r="AG152" s="57"/>
      <c r="AH152" s="57"/>
      <c r="AI152" s="57"/>
      <c r="AJ152" s="57"/>
      <c r="AK152" s="57"/>
      <c r="AL152" s="57"/>
    </row>
    <row r="153" spans="1:38" s="72" customFormat="1" ht="15.75">
      <c r="A153" s="81">
        <v>17</v>
      </c>
      <c r="B153" s="133">
        <v>634</v>
      </c>
      <c r="C153" s="134" t="str">
        <f>VLOOKUP(B153,'Уч дев'!$A$3:$G$527,2,FALSE)</f>
        <v>Лазарчева Валерия</v>
      </c>
      <c r="D153" s="135">
        <f>VLOOKUP(B153,'Уч дев'!$A$3:$G$527,3,FALSE)</f>
        <v>2001</v>
      </c>
      <c r="E153" s="136" t="str">
        <f>VLOOKUP(B153,'Уч дев'!$A$3:$G$527,4,FALSE)</f>
        <v>1</v>
      </c>
      <c r="F153" s="134" t="str">
        <f>VLOOKUP(B153,'Уч дев'!$A$3:$G$527,5,FALSE)</f>
        <v>Пензенская</v>
      </c>
      <c r="G153" s="138" t="str">
        <f>VLOOKUP(B153,'Уч дев'!$A$3:$G$527,6,FALSE)</f>
        <v>СШОР Заречный</v>
      </c>
      <c r="H153" s="158">
        <f t="shared" si="16"/>
        <v>8.3</v>
      </c>
      <c r="I153" s="158"/>
      <c r="J153" s="180">
        <f t="shared" si="14"/>
        <v>2</v>
      </c>
      <c r="K153" s="32">
        <f>VLOOKUP(B153,'Уч дев'!$A$3:$I$527,8,FALSE)</f>
        <v>0</v>
      </c>
      <c r="L153" s="180"/>
      <c r="M153" s="182">
        <v>8.3</v>
      </c>
      <c r="N153" s="182"/>
      <c r="O153" s="183">
        <f t="shared" si="15"/>
        <v>8.3</v>
      </c>
      <c r="P153" s="184" t="str">
        <f>VLOOKUP(B153,'Уч дев'!$A$3:$G$527,7,FALSE)</f>
        <v>Жиженкова С.С.,Аксеновы А.В.,Е.С.</v>
      </c>
      <c r="Q153" s="59" t="s">
        <v>522</v>
      </c>
      <c r="AF153" s="57"/>
      <c r="AG153" s="57"/>
      <c r="AH153" s="57"/>
      <c r="AI153" s="57"/>
      <c r="AJ153" s="57"/>
      <c r="AK153" s="57"/>
      <c r="AL153" s="57"/>
    </row>
    <row r="154" spans="1:38" s="72" customFormat="1" ht="15.75">
      <c r="A154" s="81">
        <v>18</v>
      </c>
      <c r="B154" s="133">
        <v>196</v>
      </c>
      <c r="C154" s="134" t="str">
        <f>VLOOKUP(B154,'Уч дев'!$A$3:$G$527,2,FALSE)</f>
        <v>Безяева Анастасия</v>
      </c>
      <c r="D154" s="135">
        <f>VLOOKUP(B154,'Уч дев'!$A$3:$G$527,3,FALSE)</f>
        <v>2001</v>
      </c>
      <c r="E154" s="136"/>
      <c r="F154" s="134" t="str">
        <f>VLOOKUP(B154,'Уч дев'!$A$3:$G$527,5,FALSE)</f>
        <v>Пензенская</v>
      </c>
      <c r="G154" s="138" t="str">
        <f>VLOOKUP(B154,'Уч дев'!$A$3:$G$527,6,FALSE)</f>
        <v>СШ-6</v>
      </c>
      <c r="H154" s="158">
        <f t="shared" si="16"/>
        <v>8.4</v>
      </c>
      <c r="I154" s="158"/>
      <c r="J154" s="180">
        <f t="shared" si="14"/>
        <v>2</v>
      </c>
      <c r="K154" s="32" t="str">
        <f>VLOOKUP(B154,'Уч дев'!$A$3:$I$527,8,FALSE)</f>
        <v>л</v>
      </c>
      <c r="L154" s="180"/>
      <c r="M154" s="182">
        <v>8.4</v>
      </c>
      <c r="N154" s="182"/>
      <c r="O154" s="183">
        <f t="shared" si="15"/>
        <v>8.4</v>
      </c>
      <c r="P154" s="184" t="str">
        <f>VLOOKUP(B154,'Уч дев'!$A$3:$G$527,7,FALSE)</f>
        <v>Дубоносова С.В.</v>
      </c>
      <c r="Q154" s="59" t="s">
        <v>523</v>
      </c>
      <c r="AF154" s="57"/>
      <c r="AG154" s="57"/>
      <c r="AH154" s="57"/>
      <c r="AI154" s="57"/>
      <c r="AJ154" s="57"/>
      <c r="AK154" s="57"/>
      <c r="AL154" s="57"/>
    </row>
    <row r="155" spans="1:38" s="72" customFormat="1" ht="15.75">
      <c r="A155" s="81">
        <v>19</v>
      </c>
      <c r="B155" s="133">
        <v>373</v>
      </c>
      <c r="C155" s="134" t="str">
        <f>VLOOKUP(B155,'Уч дев'!$A$3:$G$527,2,FALSE)</f>
        <v>Вдовина Варя</v>
      </c>
      <c r="D155" s="135">
        <f>VLOOKUP(B155,'Уч дев'!$A$3:$G$527,3,FALSE)</f>
        <v>2000</v>
      </c>
      <c r="E155" s="136" t="str">
        <f>VLOOKUP(B155,'Уч дев'!$A$3:$G$527,4,FALSE)</f>
        <v>2</v>
      </c>
      <c r="F155" s="134" t="str">
        <f>VLOOKUP(B155,'Уч дев'!$A$3:$G$527,5,FALSE)</f>
        <v>Тамбовская</v>
      </c>
      <c r="G155" s="138" t="str">
        <f>VLOOKUP(B155,'Уч дев'!$A$3:$G$527,6,FALSE)</f>
        <v>СШ МЦПСР</v>
      </c>
      <c r="H155" s="158">
        <f t="shared" si="16"/>
        <v>8.6</v>
      </c>
      <c r="I155" s="158"/>
      <c r="J155" s="180">
        <f t="shared" si="14"/>
        <v>3</v>
      </c>
      <c r="K155" s="32">
        <f>VLOOKUP(B155,'Уч дев'!$A$3:$I$527,8,FALSE)</f>
        <v>0</v>
      </c>
      <c r="L155" s="180"/>
      <c r="M155" s="182">
        <v>8.6</v>
      </c>
      <c r="N155" s="182"/>
      <c r="O155" s="183">
        <f t="shared" si="15"/>
        <v>8.6</v>
      </c>
      <c r="P155" s="184" t="str">
        <f>VLOOKUP(B155,'Уч дев'!$A$3:$G$527,7,FALSE)</f>
        <v>Мироненко В.И.</v>
      </c>
      <c r="Q155" s="59" t="s">
        <v>523</v>
      </c>
      <c r="AF155" s="57"/>
      <c r="AG155" s="57"/>
      <c r="AH155" s="57"/>
      <c r="AI155" s="57"/>
      <c r="AJ155" s="57"/>
      <c r="AK155" s="57"/>
      <c r="AL155" s="57"/>
    </row>
    <row r="156" spans="1:38" s="72" customFormat="1" ht="15.75">
      <c r="A156" s="81">
        <v>20</v>
      </c>
      <c r="B156" s="133">
        <v>226</v>
      </c>
      <c r="C156" s="134" t="str">
        <f>VLOOKUP(B156,'Уч дев'!$A$3:$G$527,2,FALSE)</f>
        <v>Хрубилова Виктория</v>
      </c>
      <c r="D156" s="135">
        <f>VLOOKUP(B156,'Уч дев'!$A$3:$G$527,3,FALSE)</f>
        <v>2001</v>
      </c>
      <c r="E156" s="136"/>
      <c r="F156" s="134" t="str">
        <f>VLOOKUP(B156,'Уч дев'!$A$3:$G$527,5,FALSE)</f>
        <v>Пензенская</v>
      </c>
      <c r="G156" s="138" t="str">
        <f>VLOOKUP(B156,'Уч дев'!$A$3:$G$527,6,FALSE)</f>
        <v>ДЮСШ Сердобск</v>
      </c>
      <c r="H156" s="158">
        <f t="shared" si="16"/>
        <v>8.7</v>
      </c>
      <c r="I156" s="158"/>
      <c r="J156" s="180">
        <f t="shared" si="14"/>
        <v>3</v>
      </c>
      <c r="K156" s="32">
        <f>VLOOKUP(B156,'Уч дев'!$A$3:$I$527,8,FALSE)</f>
        <v>0</v>
      </c>
      <c r="L156" s="180"/>
      <c r="M156" s="182">
        <v>8.7</v>
      </c>
      <c r="N156" s="182"/>
      <c r="O156" s="183">
        <f t="shared" si="15"/>
        <v>8.7</v>
      </c>
      <c r="P156" s="184" t="str">
        <f>VLOOKUP(B156,'Уч дев'!$A$3:$G$527,7,FALSE)</f>
        <v>Фральцова Е.Н.</v>
      </c>
      <c r="Q156" s="59" t="s">
        <v>524</v>
      </c>
      <c r="AF156" s="57"/>
      <c r="AG156" s="57"/>
      <c r="AH156" s="57"/>
      <c r="AI156" s="57"/>
      <c r="AJ156" s="57"/>
      <c r="AK156" s="57"/>
      <c r="AL156" s="57"/>
    </row>
    <row r="157" spans="1:38" s="72" customFormat="1" ht="15.75">
      <c r="A157" s="81">
        <v>20</v>
      </c>
      <c r="B157" s="133">
        <v>87</v>
      </c>
      <c r="C157" s="134" t="str">
        <f>VLOOKUP(B157,'Уч дев'!$A$3:$G$527,2,FALSE)</f>
        <v>Пономарева Екатерина</v>
      </c>
      <c r="D157" s="135">
        <f>VLOOKUP(B157,'Уч дев'!$A$3:$G$527,3,FALSE)</f>
        <v>2001</v>
      </c>
      <c r="E157" s="136" t="str">
        <f>VLOOKUP(B157,'Уч дев'!$A$3:$G$527,4,FALSE)</f>
        <v>3</v>
      </c>
      <c r="F157" s="134" t="str">
        <f>VLOOKUP(B157,'Уч дев'!$A$3:$G$527,5,FALSE)</f>
        <v>Саратовская</v>
      </c>
      <c r="G157" s="138" t="str">
        <f>VLOOKUP(B157,'Уч дев'!$A$3:$G$527,6,FALSE)</f>
        <v>ДЮСШ Энгельс</v>
      </c>
      <c r="H157" s="158">
        <f t="shared" si="16"/>
        <v>8.7</v>
      </c>
      <c r="I157" s="158"/>
      <c r="J157" s="180">
        <f t="shared" si="14"/>
        <v>3</v>
      </c>
      <c r="K157" s="32">
        <f>VLOOKUP(B157,'Уч дев'!$A$3:$I$527,8,FALSE)</f>
        <v>0</v>
      </c>
      <c r="L157" s="180"/>
      <c r="M157" s="182">
        <v>8.7</v>
      </c>
      <c r="N157" s="182"/>
      <c r="O157" s="183">
        <f t="shared" si="15"/>
        <v>8.7</v>
      </c>
      <c r="P157" s="184" t="str">
        <f>VLOOKUP(B157,'Уч дев'!$A$3:$G$527,7,FALSE)</f>
        <v>Ромашко М.А.</v>
      </c>
      <c r="Q157" s="59" t="s">
        <v>524</v>
      </c>
      <c r="AF157" s="57"/>
      <c r="AG157" s="57"/>
      <c r="AH157" s="57"/>
      <c r="AI157" s="57"/>
      <c r="AJ157" s="57"/>
      <c r="AK157" s="57"/>
      <c r="AL157" s="57"/>
    </row>
    <row r="158" spans="1:38" s="72" customFormat="1" ht="15.75">
      <c r="A158" s="81">
        <v>22</v>
      </c>
      <c r="B158" s="133">
        <v>694</v>
      </c>
      <c r="C158" s="134" t="str">
        <f>VLOOKUP(B158,'Уч дев'!$A$3:$G$527,2,FALSE)</f>
        <v>Каныгина Инна</v>
      </c>
      <c r="D158" s="135">
        <f>VLOOKUP(B158,'Уч дев'!$A$3:$G$527,3,FALSE)</f>
        <v>2001</v>
      </c>
      <c r="E158" s="136"/>
      <c r="F158" s="134" t="str">
        <f>VLOOKUP(B158,'Уч дев'!$A$3:$G$527,5,FALSE)</f>
        <v>Саратовская</v>
      </c>
      <c r="G158" s="138" t="str">
        <f>VLOOKUP(B158,'Уч дев'!$A$3:$G$527,6,FALSE)</f>
        <v>Романовская ДЮСШ</v>
      </c>
      <c r="H158" s="158">
        <f t="shared" si="16"/>
        <v>8.9</v>
      </c>
      <c r="I158" s="158"/>
      <c r="J158" s="180">
        <f t="shared" si="14"/>
        <v>3</v>
      </c>
      <c r="K158" s="32" t="str">
        <f>VLOOKUP(B158,'Уч дев'!$A$3:$I$527,8,FALSE)</f>
        <v>л</v>
      </c>
      <c r="L158" s="180"/>
      <c r="M158" s="182">
        <v>8.9</v>
      </c>
      <c r="N158" s="182"/>
      <c r="O158" s="183">
        <f t="shared" si="15"/>
        <v>8.9</v>
      </c>
      <c r="P158" s="184" t="str">
        <f>VLOOKUP(B158,'Уч дев'!$A$3:$G$527,7,FALSE)</f>
        <v>Горкавченко В.В.</v>
      </c>
      <c r="Q158" s="59" t="s">
        <v>524</v>
      </c>
      <c r="AF158" s="57"/>
      <c r="AG158" s="57"/>
      <c r="AH158" s="57"/>
      <c r="AI158" s="57"/>
      <c r="AJ158" s="57"/>
      <c r="AK158" s="57"/>
      <c r="AL158" s="57"/>
    </row>
    <row r="159" spans="1:38" s="72" customFormat="1" ht="15.75">
      <c r="A159" s="81">
        <v>23</v>
      </c>
      <c r="B159" s="133">
        <v>235</v>
      </c>
      <c r="C159" s="134" t="str">
        <f>VLOOKUP(B159,'Уч дев'!$A$3:$G$527,2,FALSE)</f>
        <v>Карпенко Наталья</v>
      </c>
      <c r="D159" s="135">
        <f>VLOOKUP(B159,'Уч дев'!$A$3:$G$527,3,FALSE)</f>
        <v>2001</v>
      </c>
      <c r="E159" s="136"/>
      <c r="F159" s="134" t="str">
        <f>VLOOKUP(B159,'Уч дев'!$A$3:$G$527,5,FALSE)</f>
        <v>Пензенская</v>
      </c>
      <c r="G159" s="138" t="str">
        <f>VLOOKUP(B159,'Уч дев'!$A$3:$G$527,6,FALSE)</f>
        <v>ДЮСШ Сердобск</v>
      </c>
      <c r="H159" s="158">
        <f t="shared" si="16"/>
        <v>9.3</v>
      </c>
      <c r="I159" s="158"/>
      <c r="J159" s="180" t="str">
        <f t="shared" si="14"/>
        <v>1ю</v>
      </c>
      <c r="K159" s="32">
        <f>VLOOKUP(B159,'Уч дев'!$A$3:$I$527,8,FALSE)</f>
        <v>0</v>
      </c>
      <c r="L159" s="180"/>
      <c r="M159" s="182">
        <v>9.3</v>
      </c>
      <c r="N159" s="182"/>
      <c r="O159" s="183">
        <f t="shared" si="15"/>
        <v>9.3</v>
      </c>
      <c r="P159" s="184" t="str">
        <f>VLOOKUP(B159,'Уч дев'!$A$3:$G$527,7,FALSE)</f>
        <v>Фральцова Е.Н.</v>
      </c>
      <c r="Q159" s="59" t="s">
        <v>525</v>
      </c>
      <c r="AF159" s="57"/>
      <c r="AG159" s="57"/>
      <c r="AH159" s="57"/>
      <c r="AI159" s="57"/>
      <c r="AJ159" s="57"/>
      <c r="AK159" s="57"/>
      <c r="AL159" s="57"/>
    </row>
    <row r="160" spans="1:38" s="1" customFormat="1" ht="15.75" customHeight="1">
      <c r="A160" s="142" t="s">
        <v>535</v>
      </c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58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</row>
    <row r="161" spans="1:38" s="1" customFormat="1" ht="15.75" customHeight="1">
      <c r="A161" s="20" t="s">
        <v>497</v>
      </c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58"/>
      <c r="W161" s="58"/>
      <c r="X161" s="72"/>
      <c r="Y161" s="73"/>
      <c r="Z161" s="74"/>
      <c r="AA161" s="74"/>
      <c r="AB161" s="74"/>
      <c r="AC161" s="74"/>
      <c r="AD161" s="74"/>
      <c r="AE161" s="74"/>
      <c r="AF161" s="200"/>
      <c r="AG161" s="200"/>
      <c r="AH161" s="200"/>
      <c r="AI161" s="200"/>
      <c r="AJ161" s="200"/>
      <c r="AK161" s="200"/>
      <c r="AL161" s="200"/>
    </row>
    <row r="162" spans="1:38" ht="12.75" customHeight="1">
      <c r="A162" s="39"/>
      <c r="B162" s="22"/>
      <c r="C162" s="119"/>
      <c r="D162" s="120"/>
      <c r="E162" s="39"/>
      <c r="F162" s="39"/>
      <c r="H162" s="39"/>
      <c r="I162" s="39"/>
      <c r="J162" s="39"/>
      <c r="K162" s="263"/>
      <c r="L162" s="169" t="s">
        <v>511</v>
      </c>
      <c r="M162" s="170"/>
      <c r="N162" s="170"/>
      <c r="O162" s="170"/>
      <c r="P162" s="39" t="s">
        <v>536</v>
      </c>
      <c r="Q162" s="265"/>
      <c r="R162" s="39"/>
      <c r="S162" s="39"/>
      <c r="T162" s="39"/>
      <c r="U162" s="39"/>
      <c r="V162" s="58"/>
      <c r="W162" s="58"/>
      <c r="X162" s="72"/>
      <c r="Y162" s="73"/>
      <c r="Z162" s="72"/>
      <c r="AA162" s="72"/>
      <c r="AB162" s="72"/>
      <c r="AC162" s="72"/>
      <c r="AD162" s="72"/>
      <c r="AE162" s="72"/>
      <c r="AF162" s="57"/>
      <c r="AG162" s="57"/>
      <c r="AH162" s="57"/>
      <c r="AI162" s="57"/>
      <c r="AJ162" s="57"/>
      <c r="AK162" s="57"/>
      <c r="AL162" s="57"/>
    </row>
    <row r="163" spans="1:38" s="2" customFormat="1" ht="13.5" customHeight="1">
      <c r="A163" s="21"/>
      <c r="B163" s="22"/>
      <c r="C163" s="23" t="s">
        <v>500</v>
      </c>
      <c r="D163" s="24"/>
      <c r="E163" s="25"/>
      <c r="F163" s="26"/>
      <c r="H163" s="145"/>
      <c r="I163" s="145"/>
      <c r="J163" s="145"/>
      <c r="K163" s="251"/>
      <c r="L163" s="172" t="s">
        <v>512</v>
      </c>
      <c r="M163" s="173"/>
      <c r="N163" s="173"/>
      <c r="O163" s="173"/>
      <c r="P163" s="39" t="s">
        <v>502</v>
      </c>
      <c r="Q163" s="146" t="s">
        <v>529</v>
      </c>
      <c r="R163" s="146"/>
      <c r="S163" s="147" t="s">
        <v>537</v>
      </c>
      <c r="T163" s="147"/>
      <c r="U163" s="147"/>
      <c r="V163" s="60"/>
      <c r="W163" s="72"/>
      <c r="X163" s="72"/>
      <c r="Y163" s="73"/>
      <c r="Z163" s="75"/>
      <c r="AA163" s="75"/>
      <c r="AB163" s="75"/>
      <c r="AC163" s="75"/>
      <c r="AD163" s="75"/>
      <c r="AE163" s="75"/>
      <c r="AF163" s="86"/>
      <c r="AG163" s="86"/>
      <c r="AH163" s="86"/>
      <c r="AI163" s="86"/>
      <c r="AJ163" s="86"/>
      <c r="AK163" s="86"/>
      <c r="AL163" s="86"/>
    </row>
    <row r="164" spans="1:38" s="3" customFormat="1" ht="24.75" customHeight="1">
      <c r="A164" s="123" t="s">
        <v>505</v>
      </c>
      <c r="B164" s="123" t="s">
        <v>506</v>
      </c>
      <c r="C164" s="123" t="s">
        <v>2</v>
      </c>
      <c r="D164" s="124" t="s">
        <v>3</v>
      </c>
      <c r="E164" s="123" t="s">
        <v>4</v>
      </c>
      <c r="F164" s="123" t="s">
        <v>5</v>
      </c>
      <c r="G164" s="125" t="s">
        <v>6</v>
      </c>
      <c r="H164" s="148" t="s">
        <v>507</v>
      </c>
      <c r="I164" s="174" t="s">
        <v>508</v>
      </c>
      <c r="J164" s="175" t="s">
        <v>509</v>
      </c>
      <c r="K164" s="254"/>
      <c r="L164" s="175" t="s">
        <v>510</v>
      </c>
      <c r="M164" s="148" t="s">
        <v>511</v>
      </c>
      <c r="N164" s="148" t="s">
        <v>512</v>
      </c>
      <c r="O164" s="148" t="s">
        <v>513</v>
      </c>
      <c r="P164" s="176" t="s">
        <v>7</v>
      </c>
      <c r="Q164" s="149" t="s">
        <v>514</v>
      </c>
      <c r="R164" s="149"/>
      <c r="S164" s="149"/>
      <c r="T164" s="150" t="s">
        <v>515</v>
      </c>
      <c r="U164" s="149" t="s">
        <v>505</v>
      </c>
      <c r="V164" s="105"/>
      <c r="W164" s="191"/>
      <c r="X164" s="191"/>
      <c r="Y164" s="201"/>
      <c r="AF164" s="202"/>
      <c r="AG164" s="202"/>
      <c r="AH164" s="202"/>
      <c r="AI164" s="202"/>
      <c r="AJ164" s="202"/>
      <c r="AK164" s="202"/>
      <c r="AL164" s="202"/>
    </row>
    <row r="165" spans="1:38" s="72" customFormat="1" ht="15.75">
      <c r="A165" s="81">
        <v>1</v>
      </c>
      <c r="B165" s="133">
        <v>1</v>
      </c>
      <c r="C165" s="134" t="str">
        <f>VLOOKUP(B165,'Уч дев'!$A$3:$G$527,2,FALSE)</f>
        <v>Хорошева Кристина</v>
      </c>
      <c r="D165" s="135">
        <f>VLOOKUP(B165,'Уч дев'!$A$3:$G$527,3,FALSE)</f>
        <v>1993</v>
      </c>
      <c r="E165" s="136" t="str">
        <f>VLOOKUP(B165,'Уч дев'!$A$3:$G$527,4,FALSE)</f>
        <v>МС</v>
      </c>
      <c r="F165" s="134" t="str">
        <f>VLOOKUP(B165,'Уч дев'!$A$3:$G$527,5,FALSE)</f>
        <v>Пензенская</v>
      </c>
      <c r="G165" s="138" t="str">
        <f>VLOOKUP(B165,'Уч дев'!$A$3:$G$527,6,FALSE)</f>
        <v>ЦСП</v>
      </c>
      <c r="H165" s="158">
        <f aca="true" t="shared" si="17" ref="H165:H179">M165</f>
        <v>7.1</v>
      </c>
      <c r="I165" s="158">
        <f aca="true" t="shared" si="18" ref="I165:I172">N165</f>
        <v>7.1</v>
      </c>
      <c r="J165" s="180" t="str">
        <f aca="true" t="shared" si="19" ref="J165:J179">LOOKUP(O165,$V$1:$AD$1,$V$2:$AD$2)</f>
        <v>КМС</v>
      </c>
      <c r="K165" s="32">
        <f>VLOOKUP(B165,'Уч дев'!$A$3:$I$527,8,FALSE)</f>
        <v>0</v>
      </c>
      <c r="L165" s="180"/>
      <c r="M165" s="182">
        <v>7.1</v>
      </c>
      <c r="N165" s="182">
        <v>7.1</v>
      </c>
      <c r="O165" s="183">
        <f aca="true" t="shared" si="20" ref="O165:O179">SMALL(M165:N165,1)+0</f>
        <v>7.1</v>
      </c>
      <c r="P165" s="184" t="str">
        <f>VLOOKUP(B165,'Уч дев'!$A$3:$G$527,7,FALSE)</f>
        <v>Родионова А.И.</v>
      </c>
      <c r="Q165" s="287" t="s">
        <v>51</v>
      </c>
      <c r="R165" s="152"/>
      <c r="S165" s="152"/>
      <c r="T165" s="152"/>
      <c r="U165" s="152"/>
      <c r="AF165" s="57"/>
      <c r="AG165" s="57"/>
      <c r="AH165" s="57"/>
      <c r="AI165" s="57"/>
      <c r="AJ165" s="57"/>
      <c r="AK165" s="57"/>
      <c r="AL165" s="57"/>
    </row>
    <row r="166" spans="1:38" s="72" customFormat="1" ht="15.75">
      <c r="A166" s="81">
        <v>2</v>
      </c>
      <c r="B166" s="133">
        <v>123</v>
      </c>
      <c r="C166" s="134" t="str">
        <f>VLOOKUP(B166,'Уч дев'!$A$3:$G$527,2,FALSE)</f>
        <v>Леонтьева Наталья</v>
      </c>
      <c r="D166" s="135">
        <f>VLOOKUP(B166,'Уч дев'!$A$3:$G$527,3,FALSE)</f>
        <v>1998</v>
      </c>
      <c r="E166" s="136" t="str">
        <f>VLOOKUP(B166,'Уч дев'!$A$3:$G$527,4,FALSE)</f>
        <v>КМС</v>
      </c>
      <c r="F166" s="134" t="str">
        <f>VLOOKUP(B166,'Уч дев'!$A$3:$G$527,5,FALSE)</f>
        <v>Саратовская</v>
      </c>
      <c r="G166" s="138" t="str">
        <f>VLOOKUP(B166,'Уч дев'!$A$3:$G$527,6,FALSE)</f>
        <v>СШОР-6</v>
      </c>
      <c r="H166" s="158">
        <f t="shared" si="17"/>
        <v>7.3</v>
      </c>
      <c r="I166" s="158">
        <f t="shared" si="18"/>
        <v>7.4</v>
      </c>
      <c r="J166" s="180" t="str">
        <f t="shared" si="19"/>
        <v>КМС</v>
      </c>
      <c r="K166" s="32">
        <f>VLOOKUP(B166,'Уч дев'!$A$3:$I$527,8,FALSE)</f>
        <v>0</v>
      </c>
      <c r="L166" s="180"/>
      <c r="M166" s="182">
        <v>7.3</v>
      </c>
      <c r="N166" s="182">
        <v>7.4</v>
      </c>
      <c r="O166" s="183">
        <f t="shared" si="20"/>
        <v>7.3</v>
      </c>
      <c r="P166" s="184" t="str">
        <f>VLOOKUP(B166,'Уч дев'!$A$3:$G$527,7,FALSE)</f>
        <v>Беликовы Н.И., Ю.Б.</v>
      </c>
      <c r="Q166" s="287" t="s">
        <v>51</v>
      </c>
      <c r="R166" s="152"/>
      <c r="S166" s="152"/>
      <c r="T166" s="152"/>
      <c r="U166" s="152"/>
      <c r="AF166" s="57"/>
      <c r="AG166" s="57"/>
      <c r="AH166" s="57"/>
      <c r="AI166" s="57"/>
      <c r="AJ166" s="57"/>
      <c r="AK166" s="57"/>
      <c r="AL166" s="57"/>
    </row>
    <row r="167" spans="1:38" s="72" customFormat="1" ht="15.75">
      <c r="A167" s="81">
        <v>3</v>
      </c>
      <c r="B167" s="133">
        <v>2</v>
      </c>
      <c r="C167" s="134" t="str">
        <f>VLOOKUP(B167,'Уч дев'!$A$3:$G$527,2,FALSE)</f>
        <v>Трялина Дарья</v>
      </c>
      <c r="D167" s="135">
        <f>VLOOKUP(B167,'Уч дев'!$A$3:$G$527,3,FALSE)</f>
        <v>1999</v>
      </c>
      <c r="E167" s="136" t="str">
        <f>VLOOKUP(B167,'Уч дев'!$A$3:$G$527,4,FALSE)</f>
        <v>КМС</v>
      </c>
      <c r="F167" s="134" t="str">
        <f>VLOOKUP(B167,'Уч дев'!$A$3:$G$527,5,FALSE)</f>
        <v>Пензенская</v>
      </c>
      <c r="G167" s="138" t="str">
        <f>VLOOKUP(B167,'Уч дев'!$A$3:$G$527,6,FALSE)</f>
        <v>КСШОР</v>
      </c>
      <c r="H167" s="158">
        <f t="shared" si="17"/>
        <v>7.5</v>
      </c>
      <c r="I167" s="158">
        <f t="shared" si="18"/>
        <v>7.5</v>
      </c>
      <c r="J167" s="180" t="str">
        <f t="shared" si="19"/>
        <v>КМС</v>
      </c>
      <c r="K167" s="32">
        <f>VLOOKUP(B167,'Уч дев'!$A$3:$I$527,8,FALSE)</f>
        <v>0</v>
      </c>
      <c r="L167" s="180"/>
      <c r="M167" s="182">
        <v>7.5</v>
      </c>
      <c r="N167" s="182">
        <v>7.5</v>
      </c>
      <c r="O167" s="183">
        <f t="shared" si="20"/>
        <v>7.5</v>
      </c>
      <c r="P167" s="184" t="str">
        <f>VLOOKUP(B167,'Уч дев'!$A$3:$G$527,7,FALSE)</f>
        <v>Родионова А.И.</v>
      </c>
      <c r="Q167" s="287" t="s">
        <v>77</v>
      </c>
      <c r="R167" s="152"/>
      <c r="S167" s="152"/>
      <c r="T167" s="152"/>
      <c r="U167" s="152"/>
      <c r="AF167" s="57"/>
      <c r="AG167" s="57"/>
      <c r="AH167" s="57"/>
      <c r="AI167" s="57"/>
      <c r="AJ167" s="57"/>
      <c r="AK167" s="57"/>
      <c r="AL167" s="57"/>
    </row>
    <row r="168" spans="1:38" s="72" customFormat="1" ht="15.75">
      <c r="A168" s="81">
        <v>4</v>
      </c>
      <c r="B168" s="133">
        <v>126</v>
      </c>
      <c r="C168" s="134" t="str">
        <f>VLOOKUP(B168,'Уч дев'!$A$3:$G$527,2,FALSE)</f>
        <v>Тимченко Василиса</v>
      </c>
      <c r="D168" s="135">
        <f>VLOOKUP(B168,'Уч дев'!$A$3:$G$527,3,FALSE)</f>
        <v>1998</v>
      </c>
      <c r="E168" s="136" t="str">
        <f>VLOOKUP(B168,'Уч дев'!$A$3:$G$527,4,FALSE)</f>
        <v>КМС</v>
      </c>
      <c r="F168" s="134" t="str">
        <f>VLOOKUP(B168,'Уч дев'!$A$3:$G$527,5,FALSE)</f>
        <v>Саратовская</v>
      </c>
      <c r="G168" s="138" t="str">
        <f>VLOOKUP(B168,'Уч дев'!$A$3:$G$527,6,FALSE)</f>
        <v>СШОР-6</v>
      </c>
      <c r="H168" s="158">
        <f t="shared" si="17"/>
        <v>7.7</v>
      </c>
      <c r="I168" s="158">
        <f t="shared" si="18"/>
        <v>7.6</v>
      </c>
      <c r="J168" s="180" t="str">
        <f t="shared" si="19"/>
        <v>КМС</v>
      </c>
      <c r="K168" s="32">
        <f>VLOOKUP(B168,'Уч дев'!$A$3:$I$527,8,FALSE)</f>
        <v>0</v>
      </c>
      <c r="L168" s="180"/>
      <c r="M168" s="182">
        <v>7.7</v>
      </c>
      <c r="N168" s="182">
        <v>7.6</v>
      </c>
      <c r="O168" s="183">
        <f t="shared" si="20"/>
        <v>7.6</v>
      </c>
      <c r="P168" s="184" t="str">
        <f>VLOOKUP(B168,'Уч дев'!$A$3:$G$527,7,FALSE)</f>
        <v>Беликовы Н.И., Ю.Б.</v>
      </c>
      <c r="Q168" s="287" t="s">
        <v>83</v>
      </c>
      <c r="R168" s="152"/>
      <c r="S168" s="152"/>
      <c r="T168" s="152"/>
      <c r="U168" s="152"/>
      <c r="AF168" s="57"/>
      <c r="AG168" s="57"/>
      <c r="AH168" s="57"/>
      <c r="AI168" s="57"/>
      <c r="AJ168" s="57"/>
      <c r="AK168" s="57"/>
      <c r="AL168" s="57"/>
    </row>
    <row r="169" spans="1:38" s="72" customFormat="1" ht="15.75">
      <c r="A169" s="81">
        <v>5</v>
      </c>
      <c r="B169" s="133">
        <v>127</v>
      </c>
      <c r="C169" s="134" t="str">
        <f>VLOOKUP(B169,'Уч дев'!$A$3:$G$527,2,FALSE)</f>
        <v>Николаенко Кристина</v>
      </c>
      <c r="D169" s="135">
        <f>VLOOKUP(B169,'Уч дев'!$A$3:$G$527,3,FALSE)</f>
        <v>1999</v>
      </c>
      <c r="E169" s="136" t="str">
        <f>VLOOKUP(B169,'Уч дев'!$A$3:$G$527,4,FALSE)</f>
        <v>КМС</v>
      </c>
      <c r="F169" s="134" t="str">
        <f>VLOOKUP(B169,'Уч дев'!$A$3:$G$527,5,FALSE)</f>
        <v>Саратовская</v>
      </c>
      <c r="G169" s="138" t="str">
        <f>VLOOKUP(B169,'Уч дев'!$A$3:$G$527,6,FALSE)</f>
        <v>СШОР-6</v>
      </c>
      <c r="H169" s="158">
        <f t="shared" si="17"/>
        <v>7.4</v>
      </c>
      <c r="I169" s="158">
        <f t="shared" si="18"/>
        <v>7.6</v>
      </c>
      <c r="J169" s="180" t="str">
        <f t="shared" si="19"/>
        <v>КМС</v>
      </c>
      <c r="K169" s="32">
        <f>VLOOKUP(B169,'Уч дев'!$A$3:$I$527,8,FALSE)</f>
        <v>0</v>
      </c>
      <c r="L169" s="180"/>
      <c r="M169" s="182">
        <v>7.4</v>
      </c>
      <c r="N169" s="182">
        <v>7.6</v>
      </c>
      <c r="O169" s="183">
        <f t="shared" si="20"/>
        <v>7.4</v>
      </c>
      <c r="P169" s="184" t="str">
        <f>VLOOKUP(B169,'Уч дев'!$A$3:$G$527,7,FALSE)</f>
        <v>Беликовы Н.И., Ю.Б.</v>
      </c>
      <c r="Q169" s="287" t="s">
        <v>77</v>
      </c>
      <c r="R169" s="152"/>
      <c r="S169" s="152"/>
      <c r="T169" s="152"/>
      <c r="U169" s="152"/>
      <c r="AF169" s="57"/>
      <c r="AG169" s="57"/>
      <c r="AH169" s="57"/>
      <c r="AI169" s="57"/>
      <c r="AJ169" s="57"/>
      <c r="AK169" s="57"/>
      <c r="AL169" s="57"/>
    </row>
    <row r="170" spans="1:38" s="72" customFormat="1" ht="15.75">
      <c r="A170" s="81">
        <v>6</v>
      </c>
      <c r="B170" s="133">
        <v>312</v>
      </c>
      <c r="C170" s="134" t="str">
        <f>VLOOKUP(B170,'Уч дев'!$A$3:$G$527,2,FALSE)</f>
        <v>Калинина Виктория</v>
      </c>
      <c r="D170" s="135">
        <f>VLOOKUP(B170,'Уч дев'!$A$3:$G$527,3,FALSE)</f>
        <v>1998</v>
      </c>
      <c r="E170" s="136" t="str">
        <f>VLOOKUP(B170,'Уч дев'!$A$3:$G$527,4,FALSE)</f>
        <v>КМС</v>
      </c>
      <c r="F170" s="134" t="str">
        <f>VLOOKUP(B170,'Уч дев'!$A$3:$G$527,5,FALSE)</f>
        <v>Тульская</v>
      </c>
      <c r="G170" s="138" t="str">
        <f>VLOOKUP(B170,'Уч дев'!$A$3:$G$527,6,FALSE)</f>
        <v>ЦСП-СШОР л/а</v>
      </c>
      <c r="H170" s="158">
        <f t="shared" si="17"/>
        <v>7.7</v>
      </c>
      <c r="I170" s="158">
        <f t="shared" si="18"/>
        <v>7.7</v>
      </c>
      <c r="J170" s="180">
        <f t="shared" si="19"/>
        <v>1</v>
      </c>
      <c r="K170" s="32">
        <f>VLOOKUP(B170,'Уч дев'!$A$3:$I$527,8,FALSE)</f>
        <v>0</v>
      </c>
      <c r="L170" s="180"/>
      <c r="M170" s="182">
        <v>7.7</v>
      </c>
      <c r="N170" s="182">
        <v>7.7</v>
      </c>
      <c r="O170" s="183">
        <f t="shared" si="20"/>
        <v>7.7</v>
      </c>
      <c r="P170" s="184" t="str">
        <f>VLOOKUP(B170,'Уч дев'!$A$3:$G$527,7,FALSE)</f>
        <v>Ковтун Н.Н.</v>
      </c>
      <c r="Q170" s="287" t="s">
        <v>83</v>
      </c>
      <c r="R170" s="152"/>
      <c r="S170" s="152"/>
      <c r="T170" s="152"/>
      <c r="U170" s="152"/>
      <c r="AF170" s="57"/>
      <c r="AG170" s="57"/>
      <c r="AH170" s="57"/>
      <c r="AI170" s="57"/>
      <c r="AJ170" s="57"/>
      <c r="AK170" s="57"/>
      <c r="AL170" s="57"/>
    </row>
    <row r="171" spans="1:38" s="72" customFormat="1" ht="15.75">
      <c r="A171" s="81">
        <v>7</v>
      </c>
      <c r="B171" s="133">
        <v>106</v>
      </c>
      <c r="C171" s="134" t="str">
        <f>VLOOKUP(B171,'Уч дев'!$A$3:$G$527,2,FALSE)</f>
        <v>Туркевич Алина</v>
      </c>
      <c r="D171" s="135">
        <f>VLOOKUP(B171,'Уч дев'!$A$3:$G$527,3,FALSE)</f>
        <v>1997</v>
      </c>
      <c r="E171" s="136" t="str">
        <f>VLOOKUP(B171,'Уч дев'!$A$3:$G$527,4,FALSE)</f>
        <v>КМС</v>
      </c>
      <c r="F171" s="134" t="str">
        <f>VLOOKUP(B171,'Уч дев'!$A$3:$G$527,5,FALSE)</f>
        <v>Саратовская</v>
      </c>
      <c r="G171" s="138" t="str">
        <f>VLOOKUP(B171,'Уч дев'!$A$3:$G$527,6,FALSE)</f>
        <v>СШОР-6</v>
      </c>
      <c r="H171" s="158">
        <f t="shared" si="17"/>
        <v>7.6</v>
      </c>
      <c r="I171" s="158">
        <f t="shared" si="18"/>
        <v>7.8</v>
      </c>
      <c r="J171" s="180" t="str">
        <f t="shared" si="19"/>
        <v>КМС</v>
      </c>
      <c r="K171" s="32">
        <f>VLOOKUP(B171,'Уч дев'!$A$3:$I$527,8,FALSE)</f>
        <v>0</v>
      </c>
      <c r="L171" s="180"/>
      <c r="M171" s="182">
        <v>7.6</v>
      </c>
      <c r="N171" s="182">
        <v>7.8</v>
      </c>
      <c r="O171" s="183">
        <f t="shared" si="20"/>
        <v>7.6</v>
      </c>
      <c r="P171" s="184" t="str">
        <f>VLOOKUP(B171,'Уч дев'!$A$3:$G$527,7,FALSE)</f>
        <v>Грековы Г.А., В.В.</v>
      </c>
      <c r="Q171" s="287" t="s">
        <v>83</v>
      </c>
      <c r="R171" s="152"/>
      <c r="S171" s="152"/>
      <c r="T171" s="152"/>
      <c r="U171" s="152"/>
      <c r="AF171" s="57"/>
      <c r="AG171" s="57"/>
      <c r="AH171" s="57"/>
      <c r="AI171" s="57"/>
      <c r="AJ171" s="57"/>
      <c r="AK171" s="57"/>
      <c r="AL171" s="57"/>
    </row>
    <row r="172" spans="1:38" s="72" customFormat="1" ht="15.75">
      <c r="A172" s="81">
        <v>8</v>
      </c>
      <c r="B172" s="133">
        <v>311</v>
      </c>
      <c r="C172" s="134" t="str">
        <f>VLOOKUP(B172,'Уч дев'!$A$3:$G$527,2,FALSE)</f>
        <v>Жданова Екатерина</v>
      </c>
      <c r="D172" s="135">
        <f>VLOOKUP(B172,'Уч дев'!$A$3:$G$527,3,FALSE)</f>
        <v>1995</v>
      </c>
      <c r="E172" s="136" t="str">
        <f>VLOOKUP(B172,'Уч дев'!$A$3:$G$527,4,FALSE)</f>
        <v>КМС</v>
      </c>
      <c r="F172" s="134" t="str">
        <f>VLOOKUP(B172,'Уч дев'!$A$3:$G$527,5,FALSE)</f>
        <v>Тульская</v>
      </c>
      <c r="G172" s="138" t="str">
        <f>VLOOKUP(B172,'Уч дев'!$A$3:$G$527,6,FALSE)</f>
        <v>ЦСП-СШОР л/а</v>
      </c>
      <c r="H172" s="158">
        <f t="shared" si="17"/>
        <v>7.8</v>
      </c>
      <c r="I172" s="158">
        <f t="shared" si="18"/>
        <v>7.8</v>
      </c>
      <c r="J172" s="180">
        <f t="shared" si="19"/>
        <v>1</v>
      </c>
      <c r="K172" s="32">
        <f>VLOOKUP(B172,'Уч дев'!$A$3:$I$527,8,FALSE)</f>
        <v>0</v>
      </c>
      <c r="L172" s="180"/>
      <c r="M172" s="182">
        <v>7.8</v>
      </c>
      <c r="N172" s="182">
        <v>7.8</v>
      </c>
      <c r="O172" s="183">
        <f t="shared" si="20"/>
        <v>7.8</v>
      </c>
      <c r="P172" s="184" t="str">
        <f>VLOOKUP(B172,'Уч дев'!$A$3:$G$527,7,FALSE)</f>
        <v>Ковтун Н.Н.</v>
      </c>
      <c r="Q172" s="287" t="s">
        <v>521</v>
      </c>
      <c r="R172" s="152"/>
      <c r="S172" s="152"/>
      <c r="T172" s="152"/>
      <c r="U172" s="152"/>
      <c r="AF172" s="57"/>
      <c r="AG172" s="57"/>
      <c r="AH172" s="57"/>
      <c r="AI172" s="57"/>
      <c r="AJ172" s="57"/>
      <c r="AK172" s="57"/>
      <c r="AL172" s="57"/>
    </row>
    <row r="173" spans="1:38" s="72" customFormat="1" ht="15.75">
      <c r="A173" s="81">
        <v>9</v>
      </c>
      <c r="B173" s="133">
        <v>620</v>
      </c>
      <c r="C173" s="134" t="str">
        <f>VLOOKUP(B173,'Уч дев'!$A$3:$G$527,2,FALSE)</f>
        <v>Андреева Елена</v>
      </c>
      <c r="D173" s="135">
        <f>VLOOKUP(B173,'Уч дев'!$A$3:$G$527,3,FALSE)</f>
        <v>1999</v>
      </c>
      <c r="E173" s="136" t="str">
        <f>VLOOKUP(B173,'Уч дев'!$A$3:$G$527,4,FALSE)</f>
        <v>КМС</v>
      </c>
      <c r="F173" s="134" t="str">
        <f>VLOOKUP(B173,'Уч дев'!$A$3:$G$527,5,FALSE)</f>
        <v>Пензенская</v>
      </c>
      <c r="G173" s="138" t="str">
        <f>VLOOKUP(B173,'Уч дев'!$A$3:$G$527,6,FALSE)</f>
        <v>КСШОР</v>
      </c>
      <c r="H173" s="158">
        <f t="shared" si="17"/>
        <v>7.8</v>
      </c>
      <c r="I173" s="158"/>
      <c r="J173" s="180">
        <f t="shared" si="19"/>
        <v>1</v>
      </c>
      <c r="K173" s="32" t="str">
        <f>VLOOKUP(B173,'Уч дев'!$A$3:$I$527,8,FALSE)</f>
        <v>л</v>
      </c>
      <c r="L173" s="180"/>
      <c r="M173" s="182">
        <v>7.8</v>
      </c>
      <c r="N173" s="182"/>
      <c r="O173" s="183">
        <f t="shared" si="20"/>
        <v>7.8</v>
      </c>
      <c r="P173" s="184" t="str">
        <f>VLOOKUP(B173,'Уч дев'!$A$3:$G$527,7,FALSE)</f>
        <v>Кузнецов А.М.</v>
      </c>
      <c r="Q173" s="287" t="s">
        <v>521</v>
      </c>
      <c r="R173" s="152"/>
      <c r="S173" s="152"/>
      <c r="T173" s="152"/>
      <c r="U173" s="152"/>
      <c r="AF173" s="57"/>
      <c r="AG173" s="57"/>
      <c r="AH173" s="57"/>
      <c r="AI173" s="57"/>
      <c r="AJ173" s="57"/>
      <c r="AK173" s="57"/>
      <c r="AL173" s="57"/>
    </row>
    <row r="174" spans="1:38" s="72" customFormat="1" ht="15.75">
      <c r="A174" s="81">
        <v>10</v>
      </c>
      <c r="B174" s="133">
        <v>481</v>
      </c>
      <c r="C174" s="134" t="str">
        <f>VLOOKUP(B174,'Уч дев'!$A$3:$G$527,2,FALSE)</f>
        <v>Рамзаева Елена</v>
      </c>
      <c r="D174" s="135">
        <f>VLOOKUP(B174,'Уч дев'!$A$3:$G$527,3,FALSE)</f>
        <v>1999</v>
      </c>
      <c r="E174" s="136" t="str">
        <f>VLOOKUP(B174,'Уч дев'!$A$3:$G$527,4,FALSE)</f>
        <v>I</v>
      </c>
      <c r="F174" s="134" t="str">
        <f>VLOOKUP(B174,'Уч дев'!$A$3:$G$527,5,FALSE)</f>
        <v>Мордовия</v>
      </c>
      <c r="G174" s="138" t="str">
        <f>VLOOKUP(B174,'Уч дев'!$A$3:$G$527,6,FALSE)</f>
        <v>МГУ им.Н.П.Огарева</v>
      </c>
      <c r="H174" s="158">
        <f t="shared" si="17"/>
        <v>7.9</v>
      </c>
      <c r="I174" s="158"/>
      <c r="J174" s="180">
        <f t="shared" si="19"/>
        <v>1</v>
      </c>
      <c r="K174" s="32">
        <f>VLOOKUP(B174,'Уч дев'!$A$3:$I$527,8,FALSE)</f>
        <v>0</v>
      </c>
      <c r="L174" s="180"/>
      <c r="M174" s="182">
        <v>7.9</v>
      </c>
      <c r="N174" s="182"/>
      <c r="O174" s="183">
        <f t="shared" si="20"/>
        <v>7.9</v>
      </c>
      <c r="P174" s="184" t="str">
        <f>VLOOKUP(B174,'Уч дев'!$A$3:$G$527,7,FALSE)</f>
        <v>Наумкин А. Н.</v>
      </c>
      <c r="Q174" s="287" t="s">
        <v>522</v>
      </c>
      <c r="R174" s="152"/>
      <c r="S174" s="152"/>
      <c r="T174" s="152"/>
      <c r="U174" s="152"/>
      <c r="AF174" s="57"/>
      <c r="AG174" s="57"/>
      <c r="AH174" s="57"/>
      <c r="AI174" s="57"/>
      <c r="AJ174" s="57"/>
      <c r="AK174" s="57"/>
      <c r="AL174" s="57"/>
    </row>
    <row r="175" spans="1:38" s="72" customFormat="1" ht="15.75">
      <c r="A175" s="81">
        <v>10</v>
      </c>
      <c r="B175" s="133">
        <v>163</v>
      </c>
      <c r="C175" s="134" t="str">
        <f>VLOOKUP(B175,'Уч дев'!$A$3:$G$527,2,FALSE)</f>
        <v>Гаврилова Олеся</v>
      </c>
      <c r="D175" s="135">
        <f>VLOOKUP(B175,'Уч дев'!$A$3:$G$527,3,FALSE)</f>
        <v>1997</v>
      </c>
      <c r="E175" s="136" t="str">
        <f>VLOOKUP(B175,'Уч дев'!$A$3:$G$527,4,FALSE)</f>
        <v>КМС</v>
      </c>
      <c r="F175" s="134" t="str">
        <f>VLOOKUP(B175,'Уч дев'!$A$3:$G$527,5,FALSE)</f>
        <v>Саратовская</v>
      </c>
      <c r="G175" s="138" t="str">
        <f>VLOOKUP(B175,'Уч дев'!$A$3:$G$527,6,FALSE)</f>
        <v>СШОР-6</v>
      </c>
      <c r="H175" s="158">
        <f t="shared" si="17"/>
        <v>7.9</v>
      </c>
      <c r="I175" s="158"/>
      <c r="J175" s="180">
        <f t="shared" si="19"/>
        <v>1</v>
      </c>
      <c r="K175" s="32">
        <f>VLOOKUP(B175,'Уч дев'!$A$3:$I$527,8,FALSE)</f>
        <v>0</v>
      </c>
      <c r="L175" s="180"/>
      <c r="M175" s="182">
        <v>7.9</v>
      </c>
      <c r="N175" s="182"/>
      <c r="O175" s="183">
        <f t="shared" si="20"/>
        <v>7.9</v>
      </c>
      <c r="P175" s="184" t="str">
        <f>VLOOKUP(B175,'Уч дев'!$A$3:$G$527,7,FALSE)</f>
        <v>Бочкарева М.В.</v>
      </c>
      <c r="Q175" s="287" t="s">
        <v>522</v>
      </c>
      <c r="R175" s="152"/>
      <c r="S175" s="152"/>
      <c r="T175" s="152"/>
      <c r="U175" s="152"/>
      <c r="AF175" s="57"/>
      <c r="AG175" s="57"/>
      <c r="AH175" s="57"/>
      <c r="AI175" s="57"/>
      <c r="AJ175" s="57"/>
      <c r="AK175" s="57"/>
      <c r="AL175" s="57"/>
    </row>
    <row r="176" spans="1:38" s="72" customFormat="1" ht="15.75">
      <c r="A176" s="81">
        <v>12</v>
      </c>
      <c r="B176" s="133">
        <v>369</v>
      </c>
      <c r="C176" s="134" t="str">
        <f>VLOOKUP(B176,'Уч дев'!$A$3:$G$527,2,FALSE)</f>
        <v>Ветлужских Анастасия</v>
      </c>
      <c r="D176" s="135">
        <f>VLOOKUP(B176,'Уч дев'!$A$3:$G$527,3,FALSE)</f>
        <v>1996</v>
      </c>
      <c r="E176" s="136">
        <f>VLOOKUP(B176,'Уч дев'!$A$3:$G$527,4,FALSE)</f>
        <v>1</v>
      </c>
      <c r="F176" s="134" t="str">
        <f>VLOOKUP(B176,'Уч дев'!$A$3:$G$527,5,FALSE)</f>
        <v>Тамбовская</v>
      </c>
      <c r="G176" s="138" t="str">
        <f>VLOOKUP(B176,'Уч дев'!$A$3:$G$527,6,FALSE)</f>
        <v>СШ МЦПСР</v>
      </c>
      <c r="H176" s="158">
        <f t="shared" si="17"/>
        <v>8.1</v>
      </c>
      <c r="I176" s="158"/>
      <c r="J176" s="180">
        <f t="shared" si="19"/>
        <v>2</v>
      </c>
      <c r="K176" s="32">
        <f>VLOOKUP(B176,'Уч дев'!$A$3:$I$527,8,FALSE)</f>
        <v>0</v>
      </c>
      <c r="L176" s="180"/>
      <c r="M176" s="182">
        <v>8.1</v>
      </c>
      <c r="N176" s="182"/>
      <c r="O176" s="183">
        <f t="shared" si="20"/>
        <v>8.1</v>
      </c>
      <c r="P176" s="184" t="str">
        <f>VLOOKUP(B176,'Уч дев'!$A$3:$G$527,7,FALSE)</f>
        <v>Мироненко В.И.</v>
      </c>
      <c r="Q176" s="287" t="s">
        <v>523</v>
      </c>
      <c r="R176" s="152"/>
      <c r="S176" s="152"/>
      <c r="T176" s="152"/>
      <c r="U176" s="152"/>
      <c r="AF176" s="57"/>
      <c r="AG176" s="57"/>
      <c r="AH176" s="57"/>
      <c r="AI176" s="57"/>
      <c r="AJ176" s="57"/>
      <c r="AK176" s="57"/>
      <c r="AL176" s="57"/>
    </row>
    <row r="177" spans="1:38" s="72" customFormat="1" ht="15.75">
      <c r="A177" s="81">
        <v>12</v>
      </c>
      <c r="B177" s="133">
        <v>39</v>
      </c>
      <c r="C177" s="134" t="str">
        <f>VLOOKUP(B177,'Уч дев'!$A$3:$G$527,2,FALSE)</f>
        <v>Золотарева Марта</v>
      </c>
      <c r="D177" s="135">
        <f>VLOOKUP(B177,'Уч дев'!$A$3:$G$527,3,FALSE)</f>
        <v>1995</v>
      </c>
      <c r="E177" s="136" t="str">
        <f>VLOOKUP(B177,'Уч дев'!$A$3:$G$527,4,FALSE)</f>
        <v>1</v>
      </c>
      <c r="F177" s="134" t="str">
        <f>VLOOKUP(B177,'Уч дев'!$A$3:$G$527,5,FALSE)</f>
        <v>Пензенская</v>
      </c>
      <c r="G177" s="138" t="str">
        <f>VLOOKUP(B177,'Уч дев'!$A$3:$G$527,6,FALSE)</f>
        <v>СШ-6,ПГУ</v>
      </c>
      <c r="H177" s="158">
        <f t="shared" si="17"/>
        <v>8.1</v>
      </c>
      <c r="I177" s="158"/>
      <c r="J177" s="180">
        <f t="shared" si="19"/>
        <v>2</v>
      </c>
      <c r="K177" s="32">
        <f>VLOOKUP(B177,'Уч дев'!$A$3:$I$527,8,FALSE)</f>
        <v>0</v>
      </c>
      <c r="L177" s="180"/>
      <c r="M177" s="182">
        <v>8.1</v>
      </c>
      <c r="N177" s="182"/>
      <c r="O177" s="183">
        <f t="shared" si="20"/>
        <v>8.1</v>
      </c>
      <c r="P177" s="184" t="str">
        <f>VLOOKUP(B177,'Уч дев'!$A$3:$G$527,7,FALSE)</f>
        <v>Беляев С.Н.</v>
      </c>
      <c r="Q177" s="287" t="s">
        <v>523</v>
      </c>
      <c r="R177" s="152"/>
      <c r="S177" s="152"/>
      <c r="T177" s="152"/>
      <c r="U177" s="152"/>
      <c r="AF177" s="57"/>
      <c r="AG177" s="57"/>
      <c r="AH177" s="57"/>
      <c r="AI177" s="57"/>
      <c r="AJ177" s="57"/>
      <c r="AK177" s="57"/>
      <c r="AL177" s="57"/>
    </row>
    <row r="178" spans="1:38" s="72" customFormat="1" ht="15.75">
      <c r="A178" s="81">
        <v>14</v>
      </c>
      <c r="B178" s="133">
        <v>348</v>
      </c>
      <c r="C178" s="134" t="str">
        <f>VLOOKUP(B178,'Уч дев'!$A$3:$G$527,2,FALSE)</f>
        <v>Гребенникова Алина</v>
      </c>
      <c r="D178" s="135">
        <f>VLOOKUP(B178,'Уч дев'!$A$3:$G$527,3,FALSE)</f>
        <v>1999</v>
      </c>
      <c r="E178" s="136" t="str">
        <f>VLOOKUP(B178,'Уч дев'!$A$3:$G$527,4,FALSE)</f>
        <v>1</v>
      </c>
      <c r="F178" s="134" t="str">
        <f>VLOOKUP(B178,'Уч дев'!$A$3:$G$527,5,FALSE)</f>
        <v>Тамбовская</v>
      </c>
      <c r="G178" s="138" t="str">
        <f>VLOOKUP(B178,'Уч дев'!$A$3:$G$527,6,FALSE)</f>
        <v>СШОР-3</v>
      </c>
      <c r="H178" s="158">
        <f t="shared" si="17"/>
        <v>8.2</v>
      </c>
      <c r="I178" s="158"/>
      <c r="J178" s="180">
        <f t="shared" si="19"/>
        <v>2</v>
      </c>
      <c r="K178" s="32">
        <f>VLOOKUP(B178,'Уч дев'!$A$3:$I$527,8,FALSE)</f>
        <v>0</v>
      </c>
      <c r="L178" s="180"/>
      <c r="M178" s="182">
        <v>8.2</v>
      </c>
      <c r="N178" s="182"/>
      <c r="O178" s="183">
        <f t="shared" si="20"/>
        <v>8.2</v>
      </c>
      <c r="P178" s="184" t="str">
        <f>VLOOKUP(B178,'Уч дев'!$A$3:$G$527,7,FALSE)</f>
        <v>Пищиков В.А.,Солтан М.В.</v>
      </c>
      <c r="Q178" s="287" t="s">
        <v>524</v>
      </c>
      <c r="R178" s="152"/>
      <c r="S178" s="152"/>
      <c r="T178" s="152"/>
      <c r="U178" s="152"/>
      <c r="AF178" s="57"/>
      <c r="AG178" s="57"/>
      <c r="AH178" s="57"/>
      <c r="AI178" s="57"/>
      <c r="AJ178" s="57"/>
      <c r="AK178" s="57"/>
      <c r="AL178" s="57"/>
    </row>
    <row r="179" spans="1:38" s="72" customFormat="1" ht="15.75">
      <c r="A179" s="81">
        <v>15</v>
      </c>
      <c r="B179" s="133">
        <v>370</v>
      </c>
      <c r="C179" s="134" t="str">
        <f>VLOOKUP(B179,'Уч дев'!$A$3:$G$527,2,FALSE)</f>
        <v>Мишина Татьяна</v>
      </c>
      <c r="D179" s="135">
        <f>VLOOKUP(B179,'Уч дев'!$A$3:$G$527,3,FALSE)</f>
        <v>1998</v>
      </c>
      <c r="E179" s="136">
        <f>VLOOKUP(B179,'Уч дев'!$A$3:$G$527,4,FALSE)</f>
        <v>1</v>
      </c>
      <c r="F179" s="134" t="str">
        <f>VLOOKUP(B179,'Уч дев'!$A$3:$G$527,5,FALSE)</f>
        <v>Тамбовская</v>
      </c>
      <c r="G179" s="138" t="str">
        <f>VLOOKUP(B179,'Уч дев'!$A$3:$G$527,6,FALSE)</f>
        <v>СШ МЦПСР</v>
      </c>
      <c r="H179" s="158">
        <f t="shared" si="17"/>
        <v>8.4</v>
      </c>
      <c r="I179" s="158"/>
      <c r="J179" s="180">
        <f t="shared" si="19"/>
        <v>2</v>
      </c>
      <c r="K179" s="32">
        <f>VLOOKUP(B179,'Уч дев'!$A$3:$I$527,8,FALSE)</f>
        <v>0</v>
      </c>
      <c r="L179" s="180"/>
      <c r="M179" s="182">
        <v>8.4</v>
      </c>
      <c r="N179" s="182"/>
      <c r="O179" s="183">
        <f t="shared" si="20"/>
        <v>8.4</v>
      </c>
      <c r="P179" s="184" t="str">
        <f>VLOOKUP(B179,'Уч дев'!$A$3:$G$527,7,FALSE)</f>
        <v>Мироненко В.И.</v>
      </c>
      <c r="Q179" s="287" t="s">
        <v>524</v>
      </c>
      <c r="R179" s="152"/>
      <c r="S179" s="152"/>
      <c r="T179" s="152"/>
      <c r="U179" s="152"/>
      <c r="AF179" s="57"/>
      <c r="AG179" s="57"/>
      <c r="AH179" s="57"/>
      <c r="AI179" s="57"/>
      <c r="AJ179" s="57"/>
      <c r="AK179" s="57"/>
      <c r="AL179" s="57"/>
    </row>
    <row r="180" spans="1:16" ht="15.75">
      <c r="A180" s="81"/>
      <c r="B180" s="57"/>
      <c r="C180" s="72"/>
      <c r="D180" s="82"/>
      <c r="E180" s="57"/>
      <c r="F180" s="83"/>
      <c r="G180" s="84"/>
      <c r="H180" s="96"/>
      <c r="I180" s="96"/>
      <c r="J180" s="57"/>
      <c r="K180" s="200"/>
      <c r="L180" s="57"/>
      <c r="M180" s="306"/>
      <c r="N180" s="306"/>
      <c r="O180" s="306"/>
      <c r="P180" s="72"/>
    </row>
    <row r="181" spans="1:16" ht="15.75">
      <c r="A181" s="81"/>
      <c r="B181" s="57"/>
      <c r="C181" s="72"/>
      <c r="D181" s="82"/>
      <c r="E181" s="57"/>
      <c r="F181" s="83"/>
      <c r="G181" s="84"/>
      <c r="H181" s="96"/>
      <c r="I181" s="96"/>
      <c r="J181" s="57"/>
      <c r="K181" s="200"/>
      <c r="L181" s="57"/>
      <c r="M181" s="306"/>
      <c r="N181" s="306"/>
      <c r="O181" s="306"/>
      <c r="P181" s="72"/>
    </row>
    <row r="182" spans="1:16" ht="15.75">
      <c r="A182" s="81"/>
      <c r="B182" s="57"/>
      <c r="C182" s="72"/>
      <c r="D182" s="82"/>
      <c r="E182" s="57"/>
      <c r="F182" s="83"/>
      <c r="G182" s="84"/>
      <c r="H182" s="96"/>
      <c r="I182" s="96"/>
      <c r="J182" s="57"/>
      <c r="K182" s="200"/>
      <c r="L182" s="57"/>
      <c r="M182" s="306"/>
      <c r="N182" s="306"/>
      <c r="O182" s="306"/>
      <c r="P182" s="72"/>
    </row>
    <row r="183" ht="12.75"/>
    <row r="184" ht="12.75"/>
    <row r="185" ht="12.75"/>
    <row r="186" ht="12.75"/>
  </sheetData>
  <sheetProtection password="C1E8" sheet="1" formatCells="0" formatColumns="0" formatRows="0" insertColumns="0" insertRows="0" insertHyperlinks="0" deleteColumns="0" deleteRows="0" sort="0" autoFilter="0" pivotTables="0"/>
  <mergeCells count="26">
    <mergeCell ref="A1:U1"/>
    <mergeCell ref="A2:U2"/>
    <mergeCell ref="A5:U5"/>
    <mergeCell ref="A6:U6"/>
    <mergeCell ref="D7:O7"/>
    <mergeCell ref="P7:U7"/>
    <mergeCell ref="A8:U8"/>
    <mergeCell ref="A9:U9"/>
    <mergeCell ref="Q11:R11"/>
    <mergeCell ref="S11:U11"/>
    <mergeCell ref="Q12:S12"/>
    <mergeCell ref="A74:U74"/>
    <mergeCell ref="A75:U75"/>
    <mergeCell ref="Q77:R77"/>
    <mergeCell ref="S77:U77"/>
    <mergeCell ref="Q78:S78"/>
    <mergeCell ref="A132:U132"/>
    <mergeCell ref="A133:U133"/>
    <mergeCell ref="Q135:R135"/>
    <mergeCell ref="S135:U135"/>
    <mergeCell ref="Q136:S136"/>
    <mergeCell ref="A160:U160"/>
    <mergeCell ref="A161:U161"/>
    <mergeCell ref="Q163:R163"/>
    <mergeCell ref="S163:U163"/>
    <mergeCell ref="Q164:S164"/>
  </mergeCells>
  <printOptions horizontalCentered="1"/>
  <pageMargins left="0.16" right="0.2" top="0.16" bottom="0.16" header="0.16" footer="0.16"/>
  <pageSetup fitToHeight="2" horizontalDpi="600" verticalDpi="600" orientation="landscape" paperSize="9" scale="97"/>
  <rowBreaks count="3" manualBreakCount="3">
    <brk id="73" max="255" man="1"/>
    <brk id="131" max="255" man="1"/>
    <brk id="15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view="pageBreakPreview" zoomScaleSheetLayoutView="100" workbookViewId="0" topLeftCell="A8">
      <selection activeCell="C22" sqref="C22"/>
    </sheetView>
  </sheetViews>
  <sheetFormatPr defaultColWidth="9.125" defaultRowHeight="12.75"/>
  <cols>
    <col min="1" max="1" width="5.00390625" style="5" customWidth="1"/>
    <col min="2" max="2" width="4.875" style="6" customWidth="1"/>
    <col min="3" max="3" width="25.125" style="7" customWidth="1"/>
    <col min="4" max="4" width="8.375" style="8" customWidth="1"/>
    <col min="5" max="5" width="6.00390625" style="6" customWidth="1"/>
    <col min="6" max="6" width="17.375" style="9" customWidth="1"/>
    <col min="7" max="7" width="10.75390625" style="116" customWidth="1"/>
    <col min="8" max="8" width="28.25390625" style="10" customWidth="1"/>
    <col min="9" max="9" width="8.25390625" style="98" customWidth="1"/>
    <col min="10" max="10" width="5.00390625" style="117" customWidth="1"/>
    <col min="11" max="12" width="5.00390625" style="7" customWidth="1"/>
    <col min="13" max="13" width="7.25390625" style="7" customWidth="1"/>
    <col min="14" max="14" width="5.625" style="7" customWidth="1"/>
    <col min="15" max="16384" width="9.125" style="7" customWidth="1"/>
  </cols>
  <sheetData>
    <row r="1" spans="1:14" ht="15.75" customHeight="1">
      <c r="A1" s="16" t="s">
        <v>485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260"/>
    </row>
    <row r="2" spans="1:14" ht="13.5" customHeight="1">
      <c r="A2" s="15" t="s">
        <v>486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="1" customFormat="1" ht="8.25" customHeight="1"/>
    <row r="4" spans="1:10" s="1" customFormat="1" ht="8.25" customHeight="1">
      <c r="A4" s="18"/>
      <c r="B4" s="13"/>
      <c r="C4" s="13"/>
      <c r="D4" s="118"/>
      <c r="E4" s="13"/>
      <c r="F4" s="19"/>
      <c r="G4" s="116"/>
      <c r="H4" s="10"/>
      <c r="I4" s="143"/>
      <c r="J4" s="12"/>
    </row>
    <row r="5" spans="1:14" s="1" customFormat="1" ht="16.5" customHeight="1">
      <c r="A5" s="16" t="s">
        <v>538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s="1" customFormat="1" ht="21" customHeight="1">
      <c r="A6" s="17" t="s">
        <v>539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s="1" customFormat="1" ht="15.75" customHeight="1">
      <c r="A7" s="18"/>
      <c r="B7" s="13"/>
      <c r="C7" s="19" t="s">
        <v>493</v>
      </c>
      <c r="D7" s="13" t="s">
        <v>494</v>
      </c>
      <c r="E7" s="13"/>
      <c r="F7" s="13"/>
      <c r="G7" s="13"/>
      <c r="H7" s="13"/>
      <c r="I7" s="13"/>
      <c r="J7" s="6" t="s">
        <v>540</v>
      </c>
      <c r="K7" s="6"/>
      <c r="L7" s="6"/>
      <c r="M7" s="6"/>
      <c r="N7" s="6"/>
    </row>
    <row r="8" spans="1:14" s="1" customFormat="1" ht="15.75" customHeight="1">
      <c r="A8" s="16" t="s">
        <v>541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s="1" customFormat="1" ht="15.75" customHeight="1">
      <c r="A9" s="20" t="s">
        <v>497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12.75" customHeight="1">
      <c r="A10" s="39"/>
      <c r="B10" s="22"/>
      <c r="C10" s="119"/>
      <c r="D10" s="120"/>
      <c r="E10" s="39"/>
      <c r="F10" s="39"/>
      <c r="G10" s="121"/>
      <c r="I10" s="39"/>
      <c r="J10" s="144"/>
      <c r="K10" s="39"/>
      <c r="L10" s="39"/>
      <c r="M10" s="39"/>
      <c r="N10" s="39"/>
    </row>
    <row r="11" spans="1:14" s="2" customFormat="1" ht="13.5" customHeight="1">
      <c r="A11" s="21"/>
      <c r="B11" s="22"/>
      <c r="C11" s="23" t="s">
        <v>500</v>
      </c>
      <c r="D11" s="24"/>
      <c r="E11" s="25"/>
      <c r="F11" s="26"/>
      <c r="G11" s="122"/>
      <c r="I11" s="299" t="s">
        <v>529</v>
      </c>
      <c r="J11" s="299"/>
      <c r="K11" s="299"/>
      <c r="L11" s="214"/>
      <c r="M11" s="214"/>
      <c r="N11" s="214"/>
    </row>
    <row r="12" spans="1:14" s="3" customFormat="1" ht="24.75" customHeight="1">
      <c r="A12" s="123" t="s">
        <v>542</v>
      </c>
      <c r="B12" s="123" t="s">
        <v>506</v>
      </c>
      <c r="C12" s="123" t="s">
        <v>2</v>
      </c>
      <c r="D12" s="124" t="s">
        <v>3</v>
      </c>
      <c r="E12" s="123" t="s">
        <v>4</v>
      </c>
      <c r="F12" s="123" t="s">
        <v>5</v>
      </c>
      <c r="G12" s="123" t="s">
        <v>543</v>
      </c>
      <c r="H12" s="125" t="s">
        <v>6</v>
      </c>
      <c r="I12" s="148" t="s">
        <v>544</v>
      </c>
      <c r="J12" s="149" t="s">
        <v>514</v>
      </c>
      <c r="K12" s="149"/>
      <c r="L12" s="149"/>
      <c r="M12" s="150" t="s">
        <v>515</v>
      </c>
      <c r="N12" s="149" t="s">
        <v>505</v>
      </c>
    </row>
    <row r="13" spans="1:14" s="115" customFormat="1" ht="32.25" customHeight="1">
      <c r="A13" s="126"/>
      <c r="B13" s="126"/>
      <c r="C13" s="297" t="s">
        <v>545</v>
      </c>
      <c r="D13" s="128"/>
      <c r="E13" s="129"/>
      <c r="F13" s="130"/>
      <c r="G13" s="131"/>
      <c r="H13" s="132"/>
      <c r="I13" s="151"/>
      <c r="J13" s="53"/>
      <c r="K13" s="152"/>
      <c r="L13" s="152"/>
      <c r="M13" s="152"/>
      <c r="N13" s="152"/>
    </row>
    <row r="14" spans="1:14" s="115" customFormat="1" ht="15" customHeight="1">
      <c r="A14" s="126">
        <v>4</v>
      </c>
      <c r="B14" s="126">
        <v>96</v>
      </c>
      <c r="C14" s="130" t="str">
        <f>VLOOKUP(B14,'Уч дев'!$A$3:$G$527,2,FALSE)</f>
        <v>Неупряженко Алена</v>
      </c>
      <c r="D14" s="128">
        <f>VLOOKUP(B14,'Уч дев'!$A$3:$G$527,3,FALSE)</f>
        <v>2004</v>
      </c>
      <c r="E14" s="129" t="str">
        <f>VLOOKUP(B14,'Уч дев'!$A$3:$G$527,4,FALSE)</f>
        <v>1</v>
      </c>
      <c r="F14" s="130" t="str">
        <f>VLOOKUP(B14,'Уч дев'!$A$3:$G$527,5,FALSE)</f>
        <v>Саратовская</v>
      </c>
      <c r="G14" s="131" t="str">
        <f>VLOOKUP(B14,'Уч дев'!$A$3:$G$527,6,FALSE)</f>
        <v>ДЮСШ Энгельс</v>
      </c>
      <c r="H14" s="132" t="str">
        <f>VLOOKUP(B14,'Уч дев'!$A$3:$G$527,6,FALSE)</f>
        <v>ДЮСШ Энгельс</v>
      </c>
      <c r="I14" s="151">
        <v>7.7</v>
      </c>
      <c r="J14" s="53"/>
      <c r="K14" s="152"/>
      <c r="L14" s="152"/>
      <c r="M14" s="152"/>
      <c r="N14" s="152"/>
    </row>
    <row r="15" spans="1:14" s="115" customFormat="1" ht="15" customHeight="1">
      <c r="A15" s="126">
        <v>5</v>
      </c>
      <c r="B15" s="126">
        <v>256</v>
      </c>
      <c r="C15" s="130" t="str">
        <f>VLOOKUP(B15,'Уч дев'!$A$3:$G$527,2,FALSE)</f>
        <v>Меняфова Альбина </v>
      </c>
      <c r="D15" s="128">
        <f>VLOOKUP(B15,'Уч дев'!$A$3:$G$527,3,FALSE)</f>
        <v>2005</v>
      </c>
      <c r="E15" s="129">
        <f>VLOOKUP(B15,'Уч дев'!$A$3:$G$527,4,FALSE)</f>
        <v>1</v>
      </c>
      <c r="F15" s="130" t="str">
        <f>VLOOKUP(B15,'Уч дев'!$A$3:$G$527,5,FALSE)</f>
        <v>Пензенская</v>
      </c>
      <c r="G15" s="131" t="str">
        <f>VLOOKUP(B15,'Уч дев'!$A$3:$G$527,6,FALSE)</f>
        <v>КСШОР, СОШ Ст.Каменка</v>
      </c>
      <c r="H15" s="132" t="str">
        <f>VLOOKUP(B15,'Уч дев'!$A$3:$G$527,6,FALSE)</f>
        <v>КСШОР, СОШ Ст.Каменка</v>
      </c>
      <c r="I15" s="151" t="str">
        <f>VLOOKUP(B15,'60 дев'!$B$13:$H$159,7,FALSE)</f>
        <v>7,9</v>
      </c>
      <c r="J15" s="53"/>
      <c r="K15" s="126"/>
      <c r="L15" s="152"/>
      <c r="M15" s="152"/>
      <c r="N15" s="152"/>
    </row>
    <row r="16" spans="1:14" s="115" customFormat="1" ht="15" customHeight="1">
      <c r="A16" s="126">
        <v>3</v>
      </c>
      <c r="B16" s="126">
        <v>413</v>
      </c>
      <c r="C16" s="130" t="str">
        <f>VLOOKUP(B16,'Уч дев'!$A$3:$G$527,2,FALSE)</f>
        <v>Плотникова Анастасия</v>
      </c>
      <c r="D16" s="128">
        <f>VLOOKUP(B16,'Уч дев'!$A$3:$G$527,3,FALSE)</f>
        <v>2004</v>
      </c>
      <c r="E16" s="129">
        <f>VLOOKUP(B16,'Уч дев'!$A$3:$G$527,4,FALSE)</f>
        <v>1</v>
      </c>
      <c r="F16" s="130" t="str">
        <f>VLOOKUP(B16,'Уч дев'!$A$3:$G$527,5,FALSE)</f>
        <v>Самарская</v>
      </c>
      <c r="G16" s="131" t="str">
        <f>VLOOKUP(B16,'Уч дев'!$A$3:$G$527,6,FALSE)</f>
        <v>СШОР-2 Самара</v>
      </c>
      <c r="H16" s="132" t="str">
        <f>VLOOKUP(B16,'Уч дев'!$A$3:$G$527,6,FALSE)</f>
        <v>СШОР-2 Самара</v>
      </c>
      <c r="I16" s="151" t="str">
        <f>VLOOKUP(B16,'60 дев'!$B$13:$H$159,7,FALSE)</f>
        <v>8,0</v>
      </c>
      <c r="J16" s="153"/>
      <c r="K16" s="154"/>
      <c r="L16" s="126"/>
      <c r="M16" s="154"/>
      <c r="N16" s="154"/>
    </row>
    <row r="17" spans="1:14" s="115" customFormat="1" ht="15" customHeight="1">
      <c r="A17" s="126">
        <v>6</v>
      </c>
      <c r="B17" s="126">
        <v>120</v>
      </c>
      <c r="C17" s="130" t="str">
        <f>VLOOKUP(B17,'Уч дев'!$A$3:$G$527,2,FALSE)</f>
        <v>Свердлова Александра</v>
      </c>
      <c r="D17" s="128">
        <f>VLOOKUP(B17,'Уч дев'!$A$3:$G$527,3,FALSE)</f>
        <v>2005</v>
      </c>
      <c r="E17" s="129">
        <f>VLOOKUP(B17,'Уч дев'!$A$3:$G$527,4,FALSE)</f>
        <v>1</v>
      </c>
      <c r="F17" s="130" t="str">
        <f>VLOOKUP(B17,'Уч дев'!$A$3:$G$527,5,FALSE)</f>
        <v>Саратовская</v>
      </c>
      <c r="G17" s="131" t="str">
        <f>VLOOKUP(B17,'Уч дев'!$A$3:$G$527,6,FALSE)</f>
        <v>СШОР-6</v>
      </c>
      <c r="H17" s="132" t="str">
        <f>VLOOKUP(B17,'Уч дев'!$A$3:$G$527,6,FALSE)</f>
        <v>СШОР-6</v>
      </c>
      <c r="I17" s="151" t="str">
        <f>VLOOKUP(B17,'60 дев'!$B$13:$H$159,7,FALSE)</f>
        <v>8,0</v>
      </c>
      <c r="J17" s="53"/>
      <c r="K17" s="152"/>
      <c r="L17" s="152"/>
      <c r="M17" s="152"/>
      <c r="N17" s="152"/>
    </row>
    <row r="18" spans="1:14" s="115" customFormat="1" ht="15" customHeight="1">
      <c r="A18" s="126">
        <v>2</v>
      </c>
      <c r="B18" s="126">
        <v>174</v>
      </c>
      <c r="C18" s="130" t="str">
        <f>VLOOKUP(B18,'Уч дев'!$A$3:$G$527,2,FALSE)</f>
        <v>Федотова Ксения</v>
      </c>
      <c r="D18" s="128">
        <f>VLOOKUP(B18,'Уч дев'!$A$3:$G$527,3,FALSE)</f>
        <v>2004</v>
      </c>
      <c r="E18" s="129" t="str">
        <f>VLOOKUP(B18,'Уч дев'!$A$3:$G$527,4,FALSE)</f>
        <v>2</v>
      </c>
      <c r="F18" s="130" t="str">
        <f>VLOOKUP(B18,'Уч дев'!$A$3:$G$527,5,FALSE)</f>
        <v>Пензенская</v>
      </c>
      <c r="G18" s="131" t="str">
        <f>VLOOKUP(B18,'Уч дев'!$A$3:$G$527,6,FALSE)</f>
        <v>СШ-6</v>
      </c>
      <c r="H18" s="132" t="str">
        <f>VLOOKUP(B18,'Уч дев'!$A$3:$G$527,6,FALSE)</f>
        <v>СШ-6</v>
      </c>
      <c r="I18" s="151" t="str">
        <f>VLOOKUP(B18,'60 дев'!$B$13:$H$159,7,FALSE)</f>
        <v>8,0</v>
      </c>
      <c r="J18" s="153"/>
      <c r="K18" s="154"/>
      <c r="L18" s="126"/>
      <c r="M18" s="154"/>
      <c r="N18" s="154"/>
    </row>
    <row r="19" spans="1:14" s="115" customFormat="1" ht="15" customHeight="1">
      <c r="A19" s="126">
        <v>7</v>
      </c>
      <c r="B19" s="126">
        <v>503</v>
      </c>
      <c r="C19" s="130" t="str">
        <f>VLOOKUP(B19,'Уч дев'!$A$3:$G$527,2,FALSE)</f>
        <v>Еремина Елена</v>
      </c>
      <c r="D19" s="128">
        <f>VLOOKUP(B19,'Уч дев'!$A$3:$G$527,3,FALSE)</f>
        <v>2004</v>
      </c>
      <c r="E19" s="129" t="str">
        <f>VLOOKUP(B19,'Уч дев'!$A$3:$G$527,4,FALSE)</f>
        <v>1</v>
      </c>
      <c r="F19" s="130" t="str">
        <f>VLOOKUP(B19,'Уч дев'!$A$3:$G$527,5,FALSE)</f>
        <v>Пензенская</v>
      </c>
      <c r="G19" s="131" t="str">
        <f>VLOOKUP(B19,'Уч дев'!$A$3:$G$527,6,FALSE)</f>
        <v>КСШОР</v>
      </c>
      <c r="H19" s="132" t="str">
        <f>VLOOKUP(B19,'Уч дев'!$A$3:$G$527,6,FALSE)</f>
        <v>КСШОР</v>
      </c>
      <c r="I19" s="151" t="str">
        <f>VLOOKUP(B19,'60 дев'!$B$13:$H$159,7,FALSE)</f>
        <v>8,1</v>
      </c>
      <c r="J19" s="153"/>
      <c r="K19" s="154"/>
      <c r="L19" s="126"/>
      <c r="M19" s="154"/>
      <c r="N19" s="154"/>
    </row>
    <row r="20" spans="1:14" s="115" customFormat="1" ht="15" customHeight="1">
      <c r="A20" s="126">
        <v>1</v>
      </c>
      <c r="B20" s="126">
        <v>695</v>
      </c>
      <c r="C20" s="130" t="str">
        <f>VLOOKUP(B20,'Уч дев'!$A$3:$G$527,2,FALSE)</f>
        <v>Нижникова Софья</v>
      </c>
      <c r="D20" s="128">
        <f>VLOOKUP(B20,'Уч дев'!$A$3:$G$527,3,FALSE)</f>
        <v>2004</v>
      </c>
      <c r="E20" s="129">
        <f>VLOOKUP(B20,'Уч дев'!$A$3:$G$527,4,FALSE)</f>
        <v>0</v>
      </c>
      <c r="F20" s="130" t="str">
        <f>VLOOKUP(B20,'Уч дев'!$A$3:$G$527,5,FALSE)</f>
        <v>Саратовская</v>
      </c>
      <c r="G20" s="131" t="str">
        <f>VLOOKUP(B20,'Уч дев'!$A$3:$G$527,6,FALSE)</f>
        <v>Романовская ДЮСШ</v>
      </c>
      <c r="H20" s="132" t="str">
        <f>VLOOKUP(B20,'Уч дев'!$A$3:$G$527,6,FALSE)</f>
        <v>Романовская ДЮСШ</v>
      </c>
      <c r="I20" s="151" t="str">
        <f>VLOOKUP(B20,'60 дев'!$B$13:$H$159,7,FALSE)</f>
        <v>8,2</v>
      </c>
      <c r="J20" s="53"/>
      <c r="K20" s="126"/>
      <c r="L20" s="126"/>
      <c r="M20" s="152"/>
      <c r="N20" s="152"/>
    </row>
    <row r="21" spans="1:14" s="115" customFormat="1" ht="15" customHeight="1">
      <c r="A21" s="126">
        <v>8</v>
      </c>
      <c r="B21" s="126">
        <v>569</v>
      </c>
      <c r="C21" s="130" t="str">
        <f>VLOOKUP(B21,'Уч дев'!$A$3:$G$527,2,FALSE)</f>
        <v>Митякина Александра</v>
      </c>
      <c r="D21" s="128">
        <f>VLOOKUP(B21,'Уч дев'!$A$3:$G$527,3,FALSE)</f>
        <v>2005</v>
      </c>
      <c r="E21" s="129" t="str">
        <f>VLOOKUP(B21,'Уч дев'!$A$3:$G$527,4,FALSE)</f>
        <v>2</v>
      </c>
      <c r="F21" s="130" t="str">
        <f>VLOOKUP(B21,'Уч дев'!$A$3:$G$527,5,FALSE)</f>
        <v>Пензенская</v>
      </c>
      <c r="G21" s="131" t="str">
        <f>VLOOKUP(B21,'Уч дев'!$A$3:$G$527,6,FALSE)</f>
        <v>КСШОР</v>
      </c>
      <c r="H21" s="132" t="str">
        <f>VLOOKUP(B21,'Уч дев'!$A$3:$G$527,6,FALSE)</f>
        <v>КСШОР</v>
      </c>
      <c r="I21" s="151">
        <f>VLOOKUP(B21,'60 дев'!$B$13:$H$159,7,FALSE)</f>
        <v>8.3</v>
      </c>
      <c r="J21" s="53"/>
      <c r="K21" s="126"/>
      <c r="L21" s="126"/>
      <c r="M21" s="152"/>
      <c r="N21" s="152"/>
    </row>
    <row r="22" spans="1:14" s="115" customFormat="1" ht="27.75" customHeight="1">
      <c r="A22" s="126"/>
      <c r="B22" s="126"/>
      <c r="C22" s="297" t="s">
        <v>546</v>
      </c>
      <c r="D22" s="128"/>
      <c r="E22" s="129"/>
      <c r="F22" s="130"/>
      <c r="G22" s="131"/>
      <c r="H22" s="132"/>
      <c r="I22" s="151"/>
      <c r="J22" s="53"/>
      <c r="K22" s="152"/>
      <c r="L22" s="152"/>
      <c r="M22" s="152"/>
      <c r="N22" s="152"/>
    </row>
    <row r="23" spans="1:14" s="115" customFormat="1" ht="15" customHeight="1">
      <c r="A23" s="298">
        <v>4</v>
      </c>
      <c r="B23" s="126">
        <v>179</v>
      </c>
      <c r="C23" s="130" t="str">
        <f>VLOOKUP(B23,'Уч дев'!$A$3:$G$527,2,FALSE)</f>
        <v>Минюкова Кристина</v>
      </c>
      <c r="D23" s="128">
        <f>VLOOKUP(B23,'Уч дев'!$A$3:$G$527,3,FALSE)</f>
        <v>2003</v>
      </c>
      <c r="E23" s="129" t="str">
        <f>VLOOKUP(B23,'Уч дев'!$A$3:$G$527,4,FALSE)</f>
        <v>1</v>
      </c>
      <c r="F23" s="130" t="str">
        <f>VLOOKUP(B23,'Уч дев'!$A$3:$G$527,5,FALSE)</f>
        <v>Пензенская</v>
      </c>
      <c r="G23" s="131" t="str">
        <f>VLOOKUP(B23,'Уч дев'!$A$3:$G$527,6,FALSE)</f>
        <v>СШ-6</v>
      </c>
      <c r="H23" s="132" t="str">
        <f>VLOOKUP(B23,'Уч дев'!$A$3:$G$527,6,FALSE)</f>
        <v>СШ-6</v>
      </c>
      <c r="I23" s="151" t="str">
        <f>VLOOKUP(B23,'60 дев'!$B$13:$H$159,7,FALSE)</f>
        <v>7,9</v>
      </c>
      <c r="J23" s="53"/>
      <c r="K23" s="126"/>
      <c r="L23" s="126"/>
      <c r="M23" s="152"/>
      <c r="N23" s="152"/>
    </row>
    <row r="24" spans="1:14" s="72" customFormat="1" ht="15" customHeight="1">
      <c r="A24" s="298">
        <v>5</v>
      </c>
      <c r="B24" s="126">
        <v>178</v>
      </c>
      <c r="C24" s="130" t="str">
        <f>VLOOKUP(B24,'Уч дев'!$A$3:$G$527,2,FALSE)</f>
        <v>Карнатова Полина</v>
      </c>
      <c r="D24" s="128">
        <f>VLOOKUP(B24,'Уч дев'!$A$3:$G$527,3,FALSE)</f>
        <v>2003</v>
      </c>
      <c r="E24" s="129" t="str">
        <f>VLOOKUP(B24,'Уч дев'!$A$3:$G$527,4,FALSE)</f>
        <v>1</v>
      </c>
      <c r="F24" s="130" t="str">
        <f>VLOOKUP(B24,'Уч дев'!$A$3:$G$527,5,FALSE)</f>
        <v>Пензенская</v>
      </c>
      <c r="G24" s="131" t="str">
        <f>VLOOKUP(B24,'Уч дев'!$A$3:$G$527,6,FALSE)</f>
        <v>СШ-6</v>
      </c>
      <c r="H24" s="132" t="str">
        <f>VLOOKUP(B24,'Уч дев'!$A$3:$G$527,6,FALSE)</f>
        <v>СШ-6</v>
      </c>
      <c r="I24" s="151" t="str">
        <f>VLOOKUP(B24,'60 дев'!$B$13:$H$159,7,FALSE)</f>
        <v>7,9</v>
      </c>
      <c r="J24" s="153"/>
      <c r="K24" s="154"/>
      <c r="L24" s="126"/>
      <c r="M24" s="154"/>
      <c r="N24" s="154"/>
    </row>
    <row r="25" spans="1:14" s="72" customFormat="1" ht="15" customHeight="1">
      <c r="A25" s="298">
        <v>3</v>
      </c>
      <c r="B25" s="126">
        <v>484</v>
      </c>
      <c r="C25" s="130" t="str">
        <f>VLOOKUP(B25,'Уч дев'!$A$3:$G$527,2,FALSE)</f>
        <v>Андрикова Маргарита</v>
      </c>
      <c r="D25" s="128">
        <f>VLOOKUP(B25,'Уч дев'!$A$3:$G$527,3,FALSE)</f>
        <v>2003</v>
      </c>
      <c r="E25" s="129" t="str">
        <f>VLOOKUP(B25,'Уч дев'!$A$3:$G$527,4,FALSE)</f>
        <v>1</v>
      </c>
      <c r="F25" s="130" t="str">
        <f>VLOOKUP(B25,'Уч дев'!$A$3:$G$527,5,FALSE)</f>
        <v>Пензенская</v>
      </c>
      <c r="G25" s="131" t="str">
        <f>VLOOKUP(B25,'Уч дев'!$A$3:$G$527,6,FALSE)</f>
        <v>КСШОР</v>
      </c>
      <c r="H25" s="132" t="str">
        <f>VLOOKUP(B25,'Уч дев'!$A$3:$G$527,6,FALSE)</f>
        <v>КСШОР</v>
      </c>
      <c r="I25" s="151" t="str">
        <f>VLOOKUP(B25,'60 дев'!$B$13:$H$159,7,FALSE)</f>
        <v>8,0</v>
      </c>
      <c r="J25" s="53"/>
      <c r="K25" s="126"/>
      <c r="L25" s="152"/>
      <c r="M25" s="152"/>
      <c r="N25" s="152"/>
    </row>
    <row r="26" spans="1:14" s="72" customFormat="1" ht="15" customHeight="1">
      <c r="A26" s="298">
        <v>2</v>
      </c>
      <c r="B26" s="126">
        <v>80</v>
      </c>
      <c r="C26" s="130" t="str">
        <f>VLOOKUP(B26,'Уч дев'!$A$3:$G$527,2,FALSE)</f>
        <v>Гуляйкина  Дарья </v>
      </c>
      <c r="D26" s="128">
        <f>VLOOKUP(B26,'Уч дев'!$A$3:$G$527,3,FALSE)</f>
        <v>2002</v>
      </c>
      <c r="E26" s="129"/>
      <c r="F26" s="130" t="str">
        <f>VLOOKUP(B26,'Уч дев'!$A$3:$G$527,5,FALSE)</f>
        <v>Саратовская</v>
      </c>
      <c r="G26" s="131" t="str">
        <f>VLOOKUP(B26,'Уч дев'!$A$3:$G$527,6,FALSE)</f>
        <v>ДЮСШ Энгельс</v>
      </c>
      <c r="H26" s="132" t="str">
        <f>VLOOKUP(B26,'Уч дев'!$A$3:$G$527,6,FALSE)</f>
        <v>ДЮСШ Энгельс</v>
      </c>
      <c r="I26" s="151" t="str">
        <f>VLOOKUP(B26,'60 дев'!$B$13:$H$159,7,FALSE)</f>
        <v>8,0</v>
      </c>
      <c r="J26" s="53"/>
      <c r="K26" s="152"/>
      <c r="L26" s="152"/>
      <c r="M26" s="152"/>
      <c r="N26" s="152"/>
    </row>
    <row r="27" spans="1:14" s="72" customFormat="1" ht="15" customHeight="1">
      <c r="A27" s="298">
        <v>6</v>
      </c>
      <c r="B27" s="126">
        <v>12</v>
      </c>
      <c r="C27" s="130" t="str">
        <f>VLOOKUP(B27,'Уч дев'!$A$3:$G$527,2,FALSE)</f>
        <v>Желтенкова Виолетта</v>
      </c>
      <c r="D27" s="128">
        <f>VLOOKUP(B27,'Уч дев'!$A$3:$G$527,3,FALSE)</f>
        <v>2003</v>
      </c>
      <c r="E27" s="129" t="str">
        <f>VLOOKUP(B27,'Уч дев'!$A$3:$G$527,4,FALSE)</f>
        <v>2</v>
      </c>
      <c r="F27" s="130" t="str">
        <f>VLOOKUP(B27,'Уч дев'!$A$3:$G$527,5,FALSE)</f>
        <v>Пензенская</v>
      </c>
      <c r="G27" s="131" t="str">
        <f>VLOOKUP(B27,'Уч дев'!$A$3:$G$527,6,FALSE)</f>
        <v>КСШОР</v>
      </c>
      <c r="H27" s="132" t="str">
        <f>VLOOKUP(B27,'Уч дев'!$A$3:$G$527,6,FALSE)</f>
        <v>КСШОР</v>
      </c>
      <c r="I27" s="151" t="str">
        <f>VLOOKUP(B27,'60 дев'!$B$13:$H$159,7,FALSE)</f>
        <v>8,0</v>
      </c>
      <c r="J27" s="153"/>
      <c r="K27" s="126"/>
      <c r="L27" s="126"/>
      <c r="M27" s="154"/>
      <c r="N27" s="154"/>
    </row>
    <row r="28" spans="1:14" s="72" customFormat="1" ht="15" customHeight="1">
      <c r="A28" s="298">
        <v>7</v>
      </c>
      <c r="B28" s="126">
        <v>157</v>
      </c>
      <c r="C28" s="130" t="str">
        <f>VLOOKUP(B28,'Уч дев'!$A$3:$G$527,2,FALSE)</f>
        <v>Подобедова Анжелика</v>
      </c>
      <c r="D28" s="128">
        <f>VLOOKUP(B28,'Уч дев'!$A$3:$G$527,3,FALSE)</f>
        <v>2003</v>
      </c>
      <c r="E28" s="129">
        <f>VLOOKUP(B28,'Уч дев'!$A$3:$G$527,4,FALSE)</f>
        <v>2</v>
      </c>
      <c r="F28" s="130" t="str">
        <f>VLOOKUP(B28,'Уч дев'!$A$3:$G$527,5,FALSE)</f>
        <v>Саратовская</v>
      </c>
      <c r="G28" s="131" t="str">
        <f>VLOOKUP(B28,'Уч дев'!$A$3:$G$527,6,FALSE)</f>
        <v>СШОР-6</v>
      </c>
      <c r="H28" s="132" t="str">
        <f>VLOOKUP(B28,'Уч дев'!$A$3:$G$527,6,FALSE)</f>
        <v>СШОР-6</v>
      </c>
      <c r="I28" s="151" t="str">
        <f>VLOOKUP(B28,'60 дев'!$B$13:$H$159,7,FALSE)</f>
        <v>8,0</v>
      </c>
      <c r="J28" s="53"/>
      <c r="K28" s="126"/>
      <c r="L28" s="152"/>
      <c r="M28" s="152"/>
      <c r="N28" s="152"/>
    </row>
    <row r="29" spans="1:14" s="72" customFormat="1" ht="15" customHeight="1">
      <c r="A29" s="298">
        <v>1</v>
      </c>
      <c r="B29" s="126">
        <v>638</v>
      </c>
      <c r="C29" s="130" t="str">
        <f>VLOOKUP(B29,'Уч дев'!$A$3:$G$527,2,FALSE)</f>
        <v>Ефремова Дарья</v>
      </c>
      <c r="D29" s="128">
        <f>VLOOKUP(B29,'Уч дев'!$A$3:$G$527,3,FALSE)</f>
        <v>2002</v>
      </c>
      <c r="E29" s="129" t="str">
        <f>VLOOKUP(B29,'Уч дев'!$A$3:$G$527,4,FALSE)</f>
        <v>1</v>
      </c>
      <c r="F29" s="130" t="str">
        <f>VLOOKUP(B29,'Уч дев'!$A$3:$G$527,5,FALSE)</f>
        <v>Пензенская</v>
      </c>
      <c r="G29" s="131" t="str">
        <f>VLOOKUP(B29,'Уч дев'!$A$3:$G$527,6,FALSE)</f>
        <v>СШОР Заречный</v>
      </c>
      <c r="H29" s="132" t="str">
        <f>VLOOKUP(B29,'Уч дев'!$A$3:$G$527,6,FALSE)</f>
        <v>СШОР Заречный</v>
      </c>
      <c r="I29" s="151" t="str">
        <f>VLOOKUP(B29,'60 дев'!$B$13:$H$159,7,FALSE)</f>
        <v>8,1</v>
      </c>
      <c r="J29" s="153"/>
      <c r="K29" s="154"/>
      <c r="L29" s="126"/>
      <c r="M29" s="154"/>
      <c r="N29" s="154"/>
    </row>
    <row r="30" spans="1:14" s="72" customFormat="1" ht="15" customHeight="1">
      <c r="A30" s="298">
        <v>8</v>
      </c>
      <c r="B30" s="126">
        <v>389</v>
      </c>
      <c r="C30" s="130" t="str">
        <f>VLOOKUP(B30,'Уч дев'!$A$3:$G$527,2,FALSE)</f>
        <v>Серегина Ирина</v>
      </c>
      <c r="D30" s="128">
        <f>VLOOKUP(B30,'Уч дев'!$A$3:$G$527,3,FALSE)</f>
        <v>2002</v>
      </c>
      <c r="E30" s="129"/>
      <c r="F30" s="130" t="str">
        <f>VLOOKUP(B30,'Уч дев'!$A$3:$G$527,5,FALSE)</f>
        <v>Самарская</v>
      </c>
      <c r="G30" s="131" t="str">
        <f>VLOOKUP(B30,'Уч дев'!$A$3:$G$527,6,FALSE)</f>
        <v>СШОР-2 Самара</v>
      </c>
      <c r="H30" s="132" t="str">
        <f>VLOOKUP(B30,'Уч дев'!$A$3:$G$527,6,FALSE)</f>
        <v>СШОР-2 Самара</v>
      </c>
      <c r="I30" s="151">
        <f>VLOOKUP(B30,'60 дев'!$B$13:$H$159,7,FALSE)</f>
        <v>8.1</v>
      </c>
      <c r="J30" s="153"/>
      <c r="K30" s="154"/>
      <c r="L30" s="154"/>
      <c r="M30" s="154"/>
      <c r="N30" s="154"/>
    </row>
    <row r="31" spans="1:14" s="115" customFormat="1" ht="33.75" customHeight="1">
      <c r="A31" s="126"/>
      <c r="B31" s="126"/>
      <c r="C31" s="297" t="s">
        <v>547</v>
      </c>
      <c r="D31" s="128"/>
      <c r="E31" s="129"/>
      <c r="F31" s="130"/>
      <c r="G31" s="131"/>
      <c r="H31" s="132"/>
      <c r="I31" s="151"/>
      <c r="J31" s="53"/>
      <c r="K31" s="152"/>
      <c r="L31" s="152"/>
      <c r="M31" s="152"/>
      <c r="N31" s="152"/>
    </row>
    <row r="32" spans="1:14" s="115" customFormat="1" ht="15" customHeight="1">
      <c r="A32" s="126">
        <v>4</v>
      </c>
      <c r="B32" s="126">
        <v>477</v>
      </c>
      <c r="C32" s="130" t="str">
        <f>VLOOKUP(B32,'Уч дев'!$A$3:$G$527,2,FALSE)</f>
        <v>Курбакова Ирина</v>
      </c>
      <c r="D32" s="128">
        <f>VLOOKUP(B32,'Уч дев'!$A$3:$G$527,3,FALSE)</f>
        <v>2000</v>
      </c>
      <c r="E32" s="129"/>
      <c r="F32" s="130" t="str">
        <f>VLOOKUP(B32,'Уч дев'!$A$3:$G$527,5,FALSE)</f>
        <v>Мордовия</v>
      </c>
      <c r="G32" s="131" t="str">
        <f>VLOOKUP(B32,'Уч дев'!$A$3:$G$527,6,FALSE)</f>
        <v>МГУ им.Н.П.Огарева</v>
      </c>
      <c r="H32" s="132" t="str">
        <f>VLOOKUP(B32,'Уч дев'!$A$3:$G$527,6,FALSE)</f>
        <v>МГУ им.Н.П.Огарева</v>
      </c>
      <c r="I32" s="151">
        <f>VLOOKUP(B32,'60 дев'!$B$13:$H$159,7,FALSE)</f>
        <v>7.5</v>
      </c>
      <c r="J32" s="153"/>
      <c r="K32" s="154"/>
      <c r="L32" s="126"/>
      <c r="M32" s="154"/>
      <c r="N32" s="154"/>
    </row>
    <row r="33" spans="1:14" s="115" customFormat="1" ht="15" customHeight="1">
      <c r="A33" s="126">
        <v>5</v>
      </c>
      <c r="B33" s="126">
        <v>155</v>
      </c>
      <c r="C33" s="130" t="str">
        <f>VLOOKUP(B33,'Уч дев'!$A$3:$G$527,2,FALSE)</f>
        <v>Войщева Анастасия</v>
      </c>
      <c r="D33" s="128">
        <f>VLOOKUP(B33,'Уч дев'!$A$3:$G$527,3,FALSE)</f>
        <v>2000</v>
      </c>
      <c r="E33" s="129" t="str">
        <f>VLOOKUP(B33,'Уч дев'!$A$3:$G$527,4,FALSE)</f>
        <v>КМС</v>
      </c>
      <c r="F33" s="130" t="str">
        <f>VLOOKUP(B33,'Уч дев'!$A$3:$G$527,5,FALSE)</f>
        <v>Саратовская</v>
      </c>
      <c r="G33" s="131" t="str">
        <f>VLOOKUP(B33,'Уч дев'!$A$3:$G$527,6,FALSE)</f>
        <v>СШОР-6</v>
      </c>
      <c r="H33" s="132" t="str">
        <f>VLOOKUP(B33,'Уч дев'!$A$3:$G$527,6,FALSE)</f>
        <v>СШОР-6</v>
      </c>
      <c r="I33" s="151">
        <f>VLOOKUP(B33,'60 дев'!$B$13:$H$159,7,FALSE)</f>
        <v>7.6</v>
      </c>
      <c r="J33" s="53"/>
      <c r="K33" s="126"/>
      <c r="L33" s="152"/>
      <c r="M33" s="152"/>
      <c r="N33" s="152"/>
    </row>
    <row r="34" spans="1:14" s="115" customFormat="1" ht="15" customHeight="1">
      <c r="A34" s="126">
        <v>3</v>
      </c>
      <c r="B34" s="126">
        <v>598</v>
      </c>
      <c r="C34" s="130" t="str">
        <f>VLOOKUP(B34,'Уч дев'!$A$3:$G$527,2,FALSE)</f>
        <v>Потапова Елизавета</v>
      </c>
      <c r="D34" s="128">
        <f>VLOOKUP(B34,'Уч дев'!$A$3:$G$527,3,FALSE)</f>
        <v>2000</v>
      </c>
      <c r="E34" s="129" t="str">
        <f>VLOOKUP(B34,'Уч дев'!$A$3:$G$527,4,FALSE)</f>
        <v>КМС</v>
      </c>
      <c r="F34" s="130" t="str">
        <f>VLOOKUP(B34,'Уч дев'!$A$3:$G$527,5,FALSE)</f>
        <v>Пензенская</v>
      </c>
      <c r="G34" s="131" t="str">
        <f>VLOOKUP(B34,'Уч дев'!$A$3:$G$527,6,FALSE)</f>
        <v>КСШОР</v>
      </c>
      <c r="H34" s="132" t="str">
        <f>VLOOKUP(B34,'Уч дев'!$A$3:$G$527,6,FALSE)</f>
        <v>КСШОР</v>
      </c>
      <c r="I34" s="151">
        <f>VLOOKUP(B34,'60 дев'!$B$13:$H$159,7,FALSE)</f>
        <v>7.6</v>
      </c>
      <c r="J34" s="53"/>
      <c r="K34" s="152"/>
      <c r="L34" s="152"/>
      <c r="M34" s="152"/>
      <c r="N34" s="152"/>
    </row>
    <row r="35" spans="1:14" s="115" customFormat="1" ht="15" customHeight="1">
      <c r="A35" s="126">
        <v>6</v>
      </c>
      <c r="B35" s="126">
        <v>313</v>
      </c>
      <c r="C35" s="130" t="str">
        <f>VLOOKUP(B35,'Уч дев'!$A$3:$G$527,2,FALSE)</f>
        <v>Волкова Анастасия</v>
      </c>
      <c r="D35" s="128">
        <f>VLOOKUP(B35,'Уч дев'!$A$3:$G$527,3,FALSE)</f>
        <v>2000</v>
      </c>
      <c r="E35" s="129"/>
      <c r="F35" s="130" t="str">
        <f>VLOOKUP(B35,'Уч дев'!$A$3:$G$527,5,FALSE)</f>
        <v>Тульская</v>
      </c>
      <c r="G35" s="131" t="str">
        <f>VLOOKUP(B35,'Уч дев'!$A$3:$G$527,6,FALSE)</f>
        <v>ЦСП-СШОР л/а</v>
      </c>
      <c r="H35" s="132" t="str">
        <f>VLOOKUP(B35,'Уч дев'!$A$3:$G$527,6,FALSE)</f>
        <v>ЦСП-СШОР л/а</v>
      </c>
      <c r="I35" s="151">
        <f>VLOOKUP(B35,'60 дев'!$B$13:$H$159,7,FALSE)</f>
        <v>7.6</v>
      </c>
      <c r="J35" s="53"/>
      <c r="K35" s="152"/>
      <c r="L35" s="152"/>
      <c r="M35" s="152"/>
      <c r="N35" s="152"/>
    </row>
    <row r="36" spans="1:14" s="115" customFormat="1" ht="15" customHeight="1">
      <c r="A36" s="126">
        <v>2</v>
      </c>
      <c r="B36" s="126">
        <v>640</v>
      </c>
      <c r="C36" s="130" t="str">
        <f>VLOOKUP(B36,'Уч дев'!$A$3:$G$527,2,FALSE)</f>
        <v>Умарова Виктория</v>
      </c>
      <c r="D36" s="128">
        <f>VLOOKUP(B36,'Уч дев'!$A$3:$G$527,3,FALSE)</f>
        <v>2000</v>
      </c>
      <c r="E36" s="129" t="str">
        <f>VLOOKUP(B36,'Уч дев'!$A$3:$G$527,4,FALSE)</f>
        <v>КМС</v>
      </c>
      <c r="F36" s="130" t="str">
        <f>VLOOKUP(B36,'Уч дев'!$A$3:$G$527,5,FALSE)</f>
        <v>Пензенская</v>
      </c>
      <c r="G36" s="131" t="str">
        <f>VLOOKUP(B36,'Уч дев'!$A$3:$G$527,6,FALSE)</f>
        <v>ДЮСШ Бессоновка</v>
      </c>
      <c r="H36" s="132" t="str">
        <f>VLOOKUP(B36,'Уч дев'!$A$3:$G$527,6,FALSE)</f>
        <v>ДЮСШ Бессоновка</v>
      </c>
      <c r="I36" s="151">
        <f>VLOOKUP(B36,'60 дев'!$B$13:$H$159,7,FALSE)</f>
        <v>7.7</v>
      </c>
      <c r="J36" s="53"/>
      <c r="K36" s="126"/>
      <c r="L36" s="152"/>
      <c r="M36" s="152"/>
      <c r="N36" s="152"/>
    </row>
    <row r="37" spans="1:14" s="115" customFormat="1" ht="15" customHeight="1">
      <c r="A37" s="126">
        <v>7</v>
      </c>
      <c r="B37" s="126">
        <v>184</v>
      </c>
      <c r="C37" s="130" t="str">
        <f>VLOOKUP(B37,'Уч дев'!$A$3:$G$527,2,FALSE)</f>
        <v>Таркина Виктория</v>
      </c>
      <c r="D37" s="128">
        <f>VLOOKUP(B37,'Уч дев'!$A$3:$G$527,3,FALSE)</f>
        <v>2000</v>
      </c>
      <c r="E37" s="129" t="str">
        <f>VLOOKUP(B37,'Уч дев'!$A$3:$G$527,4,FALSE)</f>
        <v>КМС</v>
      </c>
      <c r="F37" s="130" t="str">
        <f>VLOOKUP(B37,'Уч дев'!$A$3:$G$527,5,FALSE)</f>
        <v>Пензенская</v>
      </c>
      <c r="G37" s="131" t="str">
        <f>VLOOKUP(B37,'Уч дев'!$A$3:$G$527,6,FALSE)</f>
        <v>СШ-6</v>
      </c>
      <c r="H37" s="132" t="str">
        <f>VLOOKUP(B37,'Уч дев'!$A$3:$G$527,6,FALSE)</f>
        <v>СШ-6</v>
      </c>
      <c r="I37" s="151">
        <f>VLOOKUP(B37,'60 дев'!$B$13:$H$159,7,FALSE)</f>
        <v>7.8</v>
      </c>
      <c r="J37" s="53"/>
      <c r="K37" s="152"/>
      <c r="L37" s="152"/>
      <c r="M37" s="152"/>
      <c r="N37" s="152"/>
    </row>
    <row r="38" spans="1:14" s="115" customFormat="1" ht="15" customHeight="1">
      <c r="A38" s="126">
        <v>1</v>
      </c>
      <c r="B38" s="126">
        <v>3</v>
      </c>
      <c r="C38" s="130" t="str">
        <f>VLOOKUP(B38,'Уч дев'!$A$3:$G$527,2,FALSE)</f>
        <v>Славная Олеся</v>
      </c>
      <c r="D38" s="128">
        <f>VLOOKUP(B38,'Уч дев'!$A$3:$G$527,3,FALSE)</f>
        <v>2001</v>
      </c>
      <c r="E38" s="129" t="str">
        <f>VLOOKUP(B38,'Уч дев'!$A$3:$G$527,4,FALSE)</f>
        <v>КМС</v>
      </c>
      <c r="F38" s="130" t="str">
        <f>VLOOKUP(B38,'Уч дев'!$A$3:$G$527,5,FALSE)</f>
        <v>Пензенская</v>
      </c>
      <c r="G38" s="131" t="str">
        <f>VLOOKUP(B38,'Уч дев'!$A$3:$G$527,6,FALSE)</f>
        <v>КСШОР</v>
      </c>
      <c r="H38" s="132" t="str">
        <f>VLOOKUP(B38,'Уч дев'!$A$3:$G$527,6,FALSE)</f>
        <v>КСШОР</v>
      </c>
      <c r="I38" s="151">
        <f>VLOOKUP(B38,'60 дев'!$B$13:$H$159,7,FALSE)</f>
        <v>7.8</v>
      </c>
      <c r="J38" s="53"/>
      <c r="K38" s="126"/>
      <c r="L38" s="152"/>
      <c r="M38" s="152"/>
      <c r="N38" s="152"/>
    </row>
    <row r="39" spans="1:14" s="115" customFormat="1" ht="15" customHeight="1">
      <c r="A39" s="126">
        <v>8</v>
      </c>
      <c r="B39" s="126">
        <v>392</v>
      </c>
      <c r="C39" s="130" t="str">
        <f>VLOOKUP(B39,'Уч дев'!$A$3:$G$527,2,FALSE)</f>
        <v>Мустафаева Карина</v>
      </c>
      <c r="D39" s="128">
        <f>VLOOKUP(B39,'Уч дев'!$A$3:$G$527,3,FALSE)</f>
        <v>2000</v>
      </c>
      <c r="E39" s="129"/>
      <c r="F39" s="130" t="str">
        <f>VLOOKUP(B39,'Уч дев'!$A$3:$G$527,5,FALSE)</f>
        <v>Самарская</v>
      </c>
      <c r="G39" s="131" t="str">
        <f>VLOOKUP(B39,'Уч дев'!$A$3:$G$527,6,FALSE)</f>
        <v>СШОР-2 Самара</v>
      </c>
      <c r="H39" s="132" t="str">
        <f>VLOOKUP(B39,'Уч дев'!$A$3:$G$527,6,FALSE)</f>
        <v>СШОР-2 Самара</v>
      </c>
      <c r="I39" s="151">
        <f>VLOOKUP(B39,'60 дев'!$B$13:$H$159,7,FALSE)</f>
        <v>7.8</v>
      </c>
      <c r="J39" s="155"/>
      <c r="K39" s="126"/>
      <c r="L39" s="126"/>
      <c r="M39" s="156"/>
      <c r="N39" s="157"/>
    </row>
    <row r="40" spans="1:14" s="115" customFormat="1" ht="28.5" customHeight="1">
      <c r="A40" s="126"/>
      <c r="B40" s="126"/>
      <c r="C40" s="297" t="s">
        <v>548</v>
      </c>
      <c r="D40" s="128"/>
      <c r="E40" s="129"/>
      <c r="F40" s="130"/>
      <c r="G40" s="131"/>
      <c r="H40" s="132"/>
      <c r="I40" s="151"/>
      <c r="J40" s="53"/>
      <c r="K40" s="126"/>
      <c r="L40" s="152"/>
      <c r="M40" s="152"/>
      <c r="N40" s="152"/>
    </row>
    <row r="41" spans="1:14" s="115" customFormat="1" ht="15" customHeight="1">
      <c r="A41" s="126">
        <v>6</v>
      </c>
      <c r="B41" s="126">
        <v>2</v>
      </c>
      <c r="C41" s="130" t="str">
        <f>VLOOKUP(B41,'Уч дев'!$A$3:$G$527,2,FALSE)</f>
        <v>Трялина Дарья</v>
      </c>
      <c r="D41" s="128">
        <f>VLOOKUP(B41,'Уч дев'!$A$3:$G$527,3,FALSE)</f>
        <v>1999</v>
      </c>
      <c r="E41" s="129" t="str">
        <f>VLOOKUP(B41,'Уч дев'!$A$3:$G$527,4,FALSE)</f>
        <v>КМС</v>
      </c>
      <c r="F41" s="130" t="str">
        <f>VLOOKUP(B41,'Уч дев'!$A$3:$G$527,5,FALSE)</f>
        <v>Пензенская</v>
      </c>
      <c r="G41" s="131" t="str">
        <f>VLOOKUP(B41,'Уч дев'!$A$3:$G$527,6,FALSE)</f>
        <v>КСШОР</v>
      </c>
      <c r="H41" s="132" t="str">
        <f>VLOOKUP(B41,'Уч дев'!$A$3:$G$527,6,FALSE)</f>
        <v>КСШОР</v>
      </c>
      <c r="I41" s="300" t="s">
        <v>549</v>
      </c>
      <c r="J41" s="53"/>
      <c r="K41" s="152"/>
      <c r="L41" s="152"/>
      <c r="M41" s="152"/>
      <c r="N41" s="152"/>
    </row>
    <row r="42" spans="1:14" s="72" customFormat="1" ht="15" customHeight="1">
      <c r="A42" s="126">
        <v>2</v>
      </c>
      <c r="B42" s="126">
        <v>106</v>
      </c>
      <c r="C42" s="130" t="str">
        <f>VLOOKUP(B42,'Уч дев'!$A$3:$G$527,2,FALSE)</f>
        <v>Туркевич Алина</v>
      </c>
      <c r="D42" s="128">
        <f>VLOOKUP(B42,'Уч дев'!$A$3:$G$527,3,FALSE)</f>
        <v>1997</v>
      </c>
      <c r="E42" s="129" t="str">
        <f>VLOOKUP(B42,'Уч дев'!$A$3:$G$527,4,FALSE)</f>
        <v>КМС</v>
      </c>
      <c r="F42" s="130" t="str">
        <f>VLOOKUP(B42,'Уч дев'!$A$3:$G$527,5,FALSE)</f>
        <v>Саратовская</v>
      </c>
      <c r="G42" s="131" t="str">
        <f>VLOOKUP(B42,'Уч дев'!$A$3:$G$527,6,FALSE)</f>
        <v>СШОР-6</v>
      </c>
      <c r="H42" s="132" t="str">
        <f>VLOOKUP(B42,'Уч дев'!$A$3:$G$527,6,FALSE)</f>
        <v>СШОР-6</v>
      </c>
      <c r="I42" s="300" t="s">
        <v>550</v>
      </c>
      <c r="J42" s="153"/>
      <c r="K42" s="126"/>
      <c r="L42" s="126"/>
      <c r="M42" s="154"/>
      <c r="N42" s="154"/>
    </row>
    <row r="43" spans="1:14" s="72" customFormat="1" ht="15" customHeight="1">
      <c r="A43" s="126">
        <v>3</v>
      </c>
      <c r="B43" s="126">
        <v>127</v>
      </c>
      <c r="C43" s="130" t="str">
        <f>VLOOKUP(B43,'Уч дев'!$A$3:$G$527,2,FALSE)</f>
        <v>Николаенко Кристина</v>
      </c>
      <c r="D43" s="128">
        <f>VLOOKUP(B43,'Уч дев'!$A$3:$G$527,3,FALSE)</f>
        <v>1999</v>
      </c>
      <c r="E43" s="129" t="str">
        <f>VLOOKUP(B43,'Уч дев'!$A$3:$G$527,4,FALSE)</f>
        <v>КМС</v>
      </c>
      <c r="F43" s="130" t="str">
        <f>VLOOKUP(B43,'Уч дев'!$A$3:$G$527,5,FALSE)</f>
        <v>Саратовская</v>
      </c>
      <c r="G43" s="131" t="str">
        <f>VLOOKUP(B43,'Уч дев'!$A$3:$G$527,6,FALSE)</f>
        <v>СШОР-6</v>
      </c>
      <c r="H43" s="132" t="str">
        <f>VLOOKUP(B43,'Уч дев'!$A$3:$G$527,6,FALSE)</f>
        <v>СШОР-6</v>
      </c>
      <c r="I43" s="300" t="s">
        <v>551</v>
      </c>
      <c r="J43" s="53"/>
      <c r="K43" s="126"/>
      <c r="L43" s="152"/>
      <c r="M43" s="152"/>
      <c r="N43" s="152"/>
    </row>
    <row r="44" spans="1:14" s="72" customFormat="1" ht="15" customHeight="1">
      <c r="A44" s="126">
        <v>7</v>
      </c>
      <c r="B44" s="126">
        <v>312</v>
      </c>
      <c r="C44" s="130" t="str">
        <f>VLOOKUP(B44,'Уч дев'!$A$3:$G$527,2,FALSE)</f>
        <v>Калинина Виктория</v>
      </c>
      <c r="D44" s="128">
        <f>VLOOKUP(B44,'Уч дев'!$A$3:$G$527,3,FALSE)</f>
        <v>1998</v>
      </c>
      <c r="E44" s="129" t="str">
        <f>VLOOKUP(B44,'Уч дев'!$A$3:$G$527,4,FALSE)</f>
        <v>КМС</v>
      </c>
      <c r="F44" s="130" t="str">
        <f>VLOOKUP(B44,'Уч дев'!$A$3:$G$527,5,FALSE)</f>
        <v>Тульская</v>
      </c>
      <c r="G44" s="131" t="str">
        <f>VLOOKUP(B44,'Уч дев'!$A$3:$G$527,6,FALSE)</f>
        <v>ЦСП-СШОР л/а</v>
      </c>
      <c r="H44" s="132" t="str">
        <f>VLOOKUP(B44,'Уч дев'!$A$3:$G$527,6,FALSE)</f>
        <v>ЦСП-СШОР л/а</v>
      </c>
      <c r="I44" s="300" t="s">
        <v>552</v>
      </c>
      <c r="J44" s="53"/>
      <c r="K44" s="152"/>
      <c r="L44" s="152"/>
      <c r="M44" s="152"/>
      <c r="N44" s="152"/>
    </row>
    <row r="45" spans="1:14" s="72" customFormat="1" ht="15" customHeight="1">
      <c r="A45" s="126">
        <v>5</v>
      </c>
      <c r="B45" s="126">
        <v>123</v>
      </c>
      <c r="C45" s="130" t="str">
        <f>VLOOKUP(B45,'Уч дев'!$A$3:$G$527,2,FALSE)</f>
        <v>Леонтьева Наталья</v>
      </c>
      <c r="D45" s="128">
        <f>VLOOKUP(B45,'Уч дев'!$A$3:$G$527,3,FALSE)</f>
        <v>1998</v>
      </c>
      <c r="E45" s="129" t="str">
        <f>VLOOKUP(B45,'Уч дев'!$A$3:$G$527,4,FALSE)</f>
        <v>КМС</v>
      </c>
      <c r="F45" s="130" t="str">
        <f>VLOOKUP(B45,'Уч дев'!$A$3:$G$527,5,FALSE)</f>
        <v>Саратовская</v>
      </c>
      <c r="G45" s="131" t="str">
        <f>VLOOKUP(B45,'Уч дев'!$A$3:$G$527,6,FALSE)</f>
        <v>СШОР-6</v>
      </c>
      <c r="H45" s="132" t="str">
        <f>VLOOKUP(B45,'Уч дев'!$A$3:$G$527,6,FALSE)</f>
        <v>СШОР-6</v>
      </c>
      <c r="I45" s="300" t="s">
        <v>553</v>
      </c>
      <c r="J45" s="53"/>
      <c r="K45" s="152"/>
      <c r="L45" s="152"/>
      <c r="M45" s="152"/>
      <c r="N45" s="152"/>
    </row>
    <row r="46" spans="1:14" s="72" customFormat="1" ht="15" customHeight="1">
      <c r="A46" s="126">
        <v>1</v>
      </c>
      <c r="B46" s="126">
        <v>126</v>
      </c>
      <c r="C46" s="130" t="str">
        <f>VLOOKUP(B46,'Уч дев'!$A$3:$G$527,2,FALSE)</f>
        <v>Тимченко Василиса</v>
      </c>
      <c r="D46" s="128">
        <f>VLOOKUP(B46,'Уч дев'!$A$3:$G$527,3,FALSE)</f>
        <v>1998</v>
      </c>
      <c r="E46" s="129" t="str">
        <f>VLOOKUP(B46,'Уч дев'!$A$3:$G$527,4,FALSE)</f>
        <v>КМС</v>
      </c>
      <c r="F46" s="130" t="str">
        <f>VLOOKUP(B46,'Уч дев'!$A$3:$G$527,5,FALSE)</f>
        <v>Саратовская</v>
      </c>
      <c r="G46" s="131" t="str">
        <f>VLOOKUP(B46,'Уч дев'!$A$3:$G$527,6,FALSE)</f>
        <v>СШОР-6</v>
      </c>
      <c r="H46" s="132" t="str">
        <f>VLOOKUP(B46,'Уч дев'!$A$3:$G$527,6,FALSE)</f>
        <v>СШОР-6</v>
      </c>
      <c r="I46" s="300" t="s">
        <v>552</v>
      </c>
      <c r="J46" s="53"/>
      <c r="K46" s="152"/>
      <c r="L46" s="152"/>
      <c r="M46" s="152"/>
      <c r="N46" s="152"/>
    </row>
    <row r="47" spans="1:14" s="72" customFormat="1" ht="15" customHeight="1">
      <c r="A47" s="126">
        <v>4</v>
      </c>
      <c r="B47" s="126">
        <v>1</v>
      </c>
      <c r="C47" s="130" t="str">
        <f>VLOOKUP(B47,'Уч дев'!$A$3:$G$527,2,FALSE)</f>
        <v>Хорошева Кристина</v>
      </c>
      <c r="D47" s="128">
        <f>VLOOKUP(B47,'Уч дев'!$A$3:$G$527,3,FALSE)</f>
        <v>1993</v>
      </c>
      <c r="E47" s="129" t="str">
        <f>VLOOKUP(B47,'Уч дев'!$A$3:$G$527,4,FALSE)</f>
        <v>МС</v>
      </c>
      <c r="F47" s="130" t="str">
        <f>VLOOKUP(B47,'Уч дев'!$A$3:$G$527,5,FALSE)</f>
        <v>Пензенская</v>
      </c>
      <c r="G47" s="131" t="str">
        <f>VLOOKUP(B47,'Уч дев'!$A$3:$G$527,6,FALSE)</f>
        <v>ЦСП</v>
      </c>
      <c r="H47" s="132" t="str">
        <f>VLOOKUP(B47,'Уч дев'!$A$3:$G$527,6,FALSE)</f>
        <v>ЦСП</v>
      </c>
      <c r="I47" s="300" t="s">
        <v>554</v>
      </c>
      <c r="J47" s="53"/>
      <c r="K47" s="126"/>
      <c r="L47" s="152"/>
      <c r="M47" s="152"/>
      <c r="N47" s="152"/>
    </row>
    <row r="48" spans="1:14" s="72" customFormat="1" ht="15" customHeight="1">
      <c r="A48" s="126">
        <v>8</v>
      </c>
      <c r="B48" s="126">
        <v>311</v>
      </c>
      <c r="C48" s="130" t="str">
        <f>VLOOKUP(B48,'Уч дев'!$A$3:$G$527,2,FALSE)</f>
        <v>Жданова Екатерина</v>
      </c>
      <c r="D48" s="128">
        <f>VLOOKUP(B48,'Уч дев'!$A$3:$G$527,3,FALSE)</f>
        <v>1995</v>
      </c>
      <c r="E48" s="129" t="str">
        <f>VLOOKUP(B48,'Уч дев'!$A$3:$G$527,4,FALSE)</f>
        <v>КМС</v>
      </c>
      <c r="F48" s="130" t="str">
        <f>VLOOKUP(B48,'Уч дев'!$A$3:$G$527,5,FALSE)</f>
        <v>Тульская</v>
      </c>
      <c r="G48" s="131" t="str">
        <f>VLOOKUP(B48,'Уч дев'!$A$3:$G$527,6,FALSE)</f>
        <v>ЦСП-СШОР л/а</v>
      </c>
      <c r="H48" s="132" t="str">
        <f>VLOOKUP(B48,'Уч дев'!$A$3:$G$527,6,FALSE)</f>
        <v>ЦСП-СШОР л/а</v>
      </c>
      <c r="I48" s="300" t="s">
        <v>555</v>
      </c>
      <c r="J48" s="53"/>
      <c r="K48" s="126"/>
      <c r="L48" s="152"/>
      <c r="M48" s="152"/>
      <c r="N48" s="152"/>
    </row>
    <row r="49" spans="1:10" s="72" customFormat="1" ht="15">
      <c r="A49" s="81"/>
      <c r="B49" s="133"/>
      <c r="C49" s="134"/>
      <c r="D49" s="135"/>
      <c r="E49" s="136"/>
      <c r="F49" s="134"/>
      <c r="G49" s="137"/>
      <c r="H49" s="138"/>
      <c r="I49" s="158"/>
      <c r="J49" s="159"/>
    </row>
    <row r="50" spans="1:10" s="72" customFormat="1" ht="15">
      <c r="A50" s="81"/>
      <c r="B50" s="133"/>
      <c r="C50" s="134"/>
      <c r="D50" s="135"/>
      <c r="E50" s="136"/>
      <c r="F50" s="134"/>
      <c r="G50" s="137"/>
      <c r="H50" s="138"/>
      <c r="I50" s="158"/>
      <c r="J50" s="159"/>
    </row>
    <row r="51" spans="1:10" s="1" customFormat="1" ht="15.75">
      <c r="A51" s="18"/>
      <c r="B51" s="13"/>
      <c r="C51" s="1" t="s">
        <v>556</v>
      </c>
      <c r="D51" s="118"/>
      <c r="E51" s="13"/>
      <c r="F51" s="139"/>
      <c r="G51" s="18"/>
      <c r="H51" s="140"/>
      <c r="I51" s="143"/>
      <c r="J51" s="12"/>
    </row>
    <row r="52" spans="1:10" s="1" customFormat="1" ht="15.75">
      <c r="A52" s="18"/>
      <c r="B52" s="13"/>
      <c r="C52" s="1" t="s">
        <v>557</v>
      </c>
      <c r="D52" s="118"/>
      <c r="E52" s="13"/>
      <c r="F52" s="139"/>
      <c r="G52" s="18"/>
      <c r="H52" s="140"/>
      <c r="I52" s="143"/>
      <c r="J52" s="12"/>
    </row>
    <row r="53" spans="1:10" s="1" customFormat="1" ht="15.75">
      <c r="A53" s="18"/>
      <c r="B53" s="13"/>
      <c r="C53" s="1" t="s">
        <v>558</v>
      </c>
      <c r="D53" s="118"/>
      <c r="E53" s="13"/>
      <c r="F53" s="141"/>
      <c r="G53" s="18"/>
      <c r="H53" s="140"/>
      <c r="I53" s="143"/>
      <c r="J53" s="12"/>
    </row>
  </sheetData>
  <sheetProtection/>
  <mergeCells count="11">
    <mergeCell ref="A1:N1"/>
    <mergeCell ref="A2:N2"/>
    <mergeCell ref="A5:N5"/>
    <mergeCell ref="A6:N6"/>
    <mergeCell ref="D7:I7"/>
    <mergeCell ref="J7:N7"/>
    <mergeCell ref="A8:N8"/>
    <mergeCell ref="A9:N9"/>
    <mergeCell ref="I11:K11"/>
    <mergeCell ref="L11:N11"/>
    <mergeCell ref="J12:L12"/>
  </mergeCells>
  <printOptions horizontalCentered="1"/>
  <pageMargins left="0.16" right="0.21" top="0.16" bottom="0.16" header="0.16" footer="0.16"/>
  <pageSetup fitToHeight="2" horizontalDpi="600" verticalDpi="600"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D54FE3"/>
  </sheetPr>
  <dimension ref="A1:AL211"/>
  <sheetViews>
    <sheetView view="pageBreakPreview" zoomScaleSheetLayoutView="100" workbookViewId="0" topLeftCell="A1">
      <selection activeCell="A6" sqref="A6:U6"/>
    </sheetView>
  </sheetViews>
  <sheetFormatPr defaultColWidth="9.125" defaultRowHeight="12.75"/>
  <cols>
    <col min="1" max="1" width="6.875" style="5" customWidth="1"/>
    <col min="2" max="2" width="4.875" style="6" customWidth="1"/>
    <col min="3" max="3" width="25.125" style="7" customWidth="1"/>
    <col min="4" max="4" width="8.375" style="8" customWidth="1"/>
    <col min="5" max="5" width="6.00390625" style="6" customWidth="1"/>
    <col min="6" max="6" width="17.375" style="9" customWidth="1"/>
    <col min="7" max="7" width="28.25390625" style="10" customWidth="1"/>
    <col min="8" max="8" width="7.125" style="98" customWidth="1"/>
    <col min="9" max="9" width="6.00390625" style="98" customWidth="1"/>
    <col min="10" max="10" width="6.00390625" style="6" customWidth="1"/>
    <col min="11" max="11" width="6.00390625" style="13" hidden="1" customWidth="1"/>
    <col min="12" max="12" width="6.00390625" style="6" customWidth="1"/>
    <col min="13" max="15" width="6.00390625" style="160" hidden="1" customWidth="1"/>
    <col min="16" max="16" width="39.625" style="7" customWidth="1"/>
    <col min="17" max="17" width="5.00390625" style="234" hidden="1" customWidth="1"/>
    <col min="18" max="19" width="5.00390625" style="7" hidden="1" customWidth="1"/>
    <col min="20" max="20" width="7.25390625" style="7" hidden="1" customWidth="1"/>
    <col min="21" max="21" width="5.625" style="7" hidden="1" customWidth="1"/>
    <col min="22" max="30" width="6.875" style="7" hidden="1" customWidth="1"/>
    <col min="31" max="31" width="5.75390625" style="7" hidden="1" customWidth="1"/>
    <col min="32" max="38" width="3.00390625" style="6" hidden="1" customWidth="1"/>
    <col min="39" max="16384" width="9.125" style="7" customWidth="1"/>
  </cols>
  <sheetData>
    <row r="1" spans="1:38" ht="15.75" customHeight="1">
      <c r="A1" s="16" t="s">
        <v>485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260"/>
      <c r="V1" s="185">
        <v>20</v>
      </c>
      <c r="W1" s="185">
        <v>25.3</v>
      </c>
      <c r="X1" s="185">
        <v>26</v>
      </c>
      <c r="Y1" s="185">
        <v>27.6</v>
      </c>
      <c r="Z1" s="185">
        <v>29.7</v>
      </c>
      <c r="AA1" s="185">
        <v>32</v>
      </c>
      <c r="AB1" s="185">
        <v>34.3</v>
      </c>
      <c r="AC1" s="185">
        <v>37</v>
      </c>
      <c r="AD1" s="185">
        <v>40</v>
      </c>
      <c r="AF1" s="55">
        <v>10</v>
      </c>
      <c r="AG1" s="55">
        <v>7</v>
      </c>
      <c r="AH1" s="55">
        <v>4</v>
      </c>
      <c r="AI1" s="55">
        <v>3</v>
      </c>
      <c r="AJ1" s="55">
        <v>2</v>
      </c>
      <c r="AK1" s="55">
        <v>1</v>
      </c>
      <c r="AL1" s="55">
        <v>0</v>
      </c>
    </row>
    <row r="2" spans="1:38" ht="13.5" customHeight="1">
      <c r="A2" s="15" t="s">
        <v>486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55" t="s">
        <v>34</v>
      </c>
      <c r="W2" s="55" t="s">
        <v>34</v>
      </c>
      <c r="X2" s="55">
        <v>1</v>
      </c>
      <c r="Y2" s="55">
        <v>2</v>
      </c>
      <c r="Z2" s="55">
        <v>3</v>
      </c>
      <c r="AA2" s="55" t="s">
        <v>487</v>
      </c>
      <c r="AB2" s="55" t="s">
        <v>488</v>
      </c>
      <c r="AC2" s="55" t="s">
        <v>489</v>
      </c>
      <c r="AD2" s="55" t="s">
        <v>490</v>
      </c>
      <c r="AF2" s="55">
        <v>1</v>
      </c>
      <c r="AG2" s="55">
        <v>2</v>
      </c>
      <c r="AH2" s="55">
        <v>3</v>
      </c>
      <c r="AI2" s="55">
        <v>4</v>
      </c>
      <c r="AJ2" s="55">
        <v>5</v>
      </c>
      <c r="AK2" s="55">
        <v>6</v>
      </c>
      <c r="AL2" s="55">
        <v>7</v>
      </c>
    </row>
    <row r="3" spans="1:38" s="1" customFormat="1" ht="8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W3" s="71"/>
      <c r="AF3" s="13"/>
      <c r="AG3" s="13"/>
      <c r="AH3" s="13"/>
      <c r="AI3" s="13"/>
      <c r="AJ3" s="13"/>
      <c r="AK3" s="13"/>
      <c r="AL3" s="13"/>
    </row>
    <row r="4" spans="1:38" s="1" customFormat="1" ht="8.25" customHeight="1">
      <c r="A4" s="18"/>
      <c r="B4" s="13"/>
      <c r="C4" s="13"/>
      <c r="D4" s="118"/>
      <c r="E4" s="13"/>
      <c r="F4" s="19"/>
      <c r="G4" s="10"/>
      <c r="H4" s="143"/>
      <c r="I4" s="143"/>
      <c r="J4" s="13"/>
      <c r="K4" s="13"/>
      <c r="L4" s="13"/>
      <c r="M4" s="143"/>
      <c r="N4" s="143"/>
      <c r="O4" s="143"/>
      <c r="P4" s="6"/>
      <c r="Q4" s="250"/>
      <c r="V4" s="57"/>
      <c r="W4" s="58"/>
      <c r="X4" s="57"/>
      <c r="Y4" s="57"/>
      <c r="Z4" s="58"/>
      <c r="AA4" s="57"/>
      <c r="AB4" s="57"/>
      <c r="AC4" s="58"/>
      <c r="AD4" s="57"/>
      <c r="AE4" s="57"/>
      <c r="AF4" s="58"/>
      <c r="AG4" s="57"/>
      <c r="AH4" s="57"/>
      <c r="AI4" s="58"/>
      <c r="AJ4" s="57"/>
      <c r="AK4" s="57"/>
      <c r="AL4" s="57"/>
    </row>
    <row r="5" spans="1:38" s="1" customFormat="1" ht="16.5" customHeight="1">
      <c r="A5" s="16" t="s">
        <v>491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57"/>
      <c r="W5" s="58"/>
      <c r="X5" s="57"/>
      <c r="Y5" s="57"/>
      <c r="Z5" s="58"/>
      <c r="AA5" s="57"/>
      <c r="AB5" s="57"/>
      <c r="AC5" s="58"/>
      <c r="AD5" s="57"/>
      <c r="AE5" s="57"/>
      <c r="AF5" s="58"/>
      <c r="AG5" s="57"/>
      <c r="AH5" s="57"/>
      <c r="AI5" s="58"/>
      <c r="AJ5" s="57"/>
      <c r="AK5" s="57"/>
      <c r="AL5" s="57"/>
    </row>
    <row r="6" spans="1:38" s="1" customFormat="1" ht="21" customHeight="1">
      <c r="A6" s="17" t="s">
        <v>539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57"/>
      <c r="W6" s="58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</row>
    <row r="7" spans="1:38" s="1" customFormat="1" ht="15.75" customHeight="1">
      <c r="A7" s="18"/>
      <c r="B7" s="13"/>
      <c r="C7" s="19" t="s">
        <v>493</v>
      </c>
      <c r="D7" s="13" t="s">
        <v>494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6" t="s">
        <v>495</v>
      </c>
      <c r="Q7" s="6"/>
      <c r="R7" s="6"/>
      <c r="S7" s="6"/>
      <c r="T7" s="6"/>
      <c r="U7" s="6"/>
      <c r="V7" s="57"/>
      <c r="W7" s="58"/>
      <c r="X7" s="57"/>
      <c r="Y7" s="57"/>
      <c r="Z7" s="58"/>
      <c r="AA7" s="57"/>
      <c r="AB7" s="57"/>
      <c r="AC7" s="58"/>
      <c r="AD7" s="57"/>
      <c r="AE7" s="57"/>
      <c r="AF7" s="58"/>
      <c r="AG7" s="57"/>
      <c r="AH7" s="57"/>
      <c r="AI7" s="58"/>
      <c r="AJ7" s="57"/>
      <c r="AK7" s="57"/>
      <c r="AL7" s="57"/>
    </row>
    <row r="8" spans="1:38" s="1" customFormat="1" ht="15.75" customHeight="1">
      <c r="A8" s="16" t="s">
        <v>496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58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</row>
    <row r="9" spans="1:38" s="1" customFormat="1" ht="15.75" customHeight="1">
      <c r="A9" s="20" t="s">
        <v>559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58"/>
      <c r="W9" s="58"/>
      <c r="X9" s="72"/>
      <c r="Y9" s="73"/>
      <c r="Z9" s="74"/>
      <c r="AA9" s="74"/>
      <c r="AB9" s="74"/>
      <c r="AC9" s="74"/>
      <c r="AD9" s="74"/>
      <c r="AE9" s="74"/>
      <c r="AF9" s="200"/>
      <c r="AG9" s="200"/>
      <c r="AH9" s="200"/>
      <c r="AI9" s="200"/>
      <c r="AJ9" s="200"/>
      <c r="AK9" s="200"/>
      <c r="AL9" s="200"/>
    </row>
    <row r="10" spans="1:38" ht="12.75" customHeight="1">
      <c r="A10" s="39"/>
      <c r="B10" s="22"/>
      <c r="C10" s="119"/>
      <c r="D10" s="120"/>
      <c r="E10" s="39"/>
      <c r="F10" s="39"/>
      <c r="H10" s="39"/>
      <c r="I10" s="39"/>
      <c r="J10" s="39"/>
      <c r="K10" s="263"/>
      <c r="L10" s="169" t="s">
        <v>511</v>
      </c>
      <c r="M10" s="170"/>
      <c r="N10" s="170"/>
      <c r="O10" s="170"/>
      <c r="P10" s="39" t="s">
        <v>560</v>
      </c>
      <c r="Q10" s="265"/>
      <c r="R10" s="39"/>
      <c r="S10" s="39"/>
      <c r="T10" s="39"/>
      <c r="U10" s="39"/>
      <c r="V10" s="58"/>
      <c r="W10" s="58"/>
      <c r="X10" s="72"/>
      <c r="Y10" s="73"/>
      <c r="Z10" s="72"/>
      <c r="AA10" s="72"/>
      <c r="AB10" s="72"/>
      <c r="AC10" s="72"/>
      <c r="AD10" s="72"/>
      <c r="AE10" s="72"/>
      <c r="AF10" s="57"/>
      <c r="AG10" s="57"/>
      <c r="AH10" s="57"/>
      <c r="AI10" s="57"/>
      <c r="AJ10" s="57"/>
      <c r="AK10" s="57"/>
      <c r="AL10" s="57"/>
    </row>
    <row r="11" spans="1:38" s="2" customFormat="1" ht="13.5" customHeight="1">
      <c r="A11" s="21"/>
      <c r="B11" s="22"/>
      <c r="C11" s="23" t="s">
        <v>500</v>
      </c>
      <c r="D11" s="24"/>
      <c r="E11" s="25"/>
      <c r="F11" s="26"/>
      <c r="H11" s="145"/>
      <c r="I11" s="145"/>
      <c r="J11" s="145"/>
      <c r="K11" s="251"/>
      <c r="L11" s="172" t="s">
        <v>512</v>
      </c>
      <c r="M11" s="173"/>
      <c r="N11" s="173"/>
      <c r="O11" s="173"/>
      <c r="P11" s="39" t="s">
        <v>561</v>
      </c>
      <c r="Q11" s="146" t="s">
        <v>529</v>
      </c>
      <c r="R11" s="146"/>
      <c r="S11" s="214" t="s">
        <v>562</v>
      </c>
      <c r="T11" s="214"/>
      <c r="U11" s="214"/>
      <c r="V11" s="60"/>
      <c r="W11" s="72"/>
      <c r="X11" s="72"/>
      <c r="Y11" s="73"/>
      <c r="Z11" s="75"/>
      <c r="AA11" s="75"/>
      <c r="AB11" s="75"/>
      <c r="AC11" s="75"/>
      <c r="AD11" s="75"/>
      <c r="AE11" s="75"/>
      <c r="AF11" s="86"/>
      <c r="AG11" s="86"/>
      <c r="AH11" s="86"/>
      <c r="AI11" s="86"/>
      <c r="AJ11" s="86"/>
      <c r="AK11" s="86"/>
      <c r="AL11" s="86"/>
    </row>
    <row r="12" spans="1:38" s="3" customFormat="1" ht="24.75" customHeight="1">
      <c r="A12" s="123" t="s">
        <v>505</v>
      </c>
      <c r="B12" s="123" t="s">
        <v>506</v>
      </c>
      <c r="C12" s="123" t="s">
        <v>2</v>
      </c>
      <c r="D12" s="124" t="s">
        <v>3</v>
      </c>
      <c r="E12" s="123" t="s">
        <v>4</v>
      </c>
      <c r="F12" s="123" t="s">
        <v>5</v>
      </c>
      <c r="G12" s="125" t="s">
        <v>6</v>
      </c>
      <c r="H12" s="148" t="s">
        <v>507</v>
      </c>
      <c r="I12" s="174" t="s">
        <v>508</v>
      </c>
      <c r="J12" s="175" t="s">
        <v>509</v>
      </c>
      <c r="K12" s="254"/>
      <c r="L12" s="175" t="s">
        <v>510</v>
      </c>
      <c r="M12" s="148" t="s">
        <v>511</v>
      </c>
      <c r="N12" s="148" t="s">
        <v>512</v>
      </c>
      <c r="O12" s="148" t="s">
        <v>513</v>
      </c>
      <c r="P12" s="176" t="s">
        <v>7</v>
      </c>
      <c r="Q12" s="149" t="s">
        <v>514</v>
      </c>
      <c r="R12" s="149"/>
      <c r="S12" s="149"/>
      <c r="T12" s="150" t="s">
        <v>515</v>
      </c>
      <c r="U12" s="149" t="s">
        <v>505</v>
      </c>
      <c r="V12" s="105"/>
      <c r="W12" s="191"/>
      <c r="X12" s="191"/>
      <c r="Y12" s="201"/>
      <c r="AF12" s="202"/>
      <c r="AG12" s="202"/>
      <c r="AH12" s="202"/>
      <c r="AI12" s="202"/>
      <c r="AJ12" s="202"/>
      <c r="AK12" s="202"/>
      <c r="AL12" s="202"/>
    </row>
    <row r="13" spans="1:38" s="115" customFormat="1" ht="15" customHeight="1">
      <c r="A13" s="133">
        <v>1</v>
      </c>
      <c r="B13" s="133">
        <v>336</v>
      </c>
      <c r="C13" s="134" t="str">
        <f>VLOOKUP(B13,'Уч дев'!$A$3:$G$527,2,FALSE)</f>
        <v>Гончарова Екатерина</v>
      </c>
      <c r="D13" s="135">
        <f>VLOOKUP(B13,'Уч дев'!$A$3:$G$527,3,FALSE)</f>
        <v>2005</v>
      </c>
      <c r="E13" s="136" t="str">
        <f>VLOOKUP(B13,'Уч дев'!$A$3:$G$527,4,FALSE)</f>
        <v>1</v>
      </c>
      <c r="F13" s="134" t="str">
        <f>VLOOKUP(B13,'Уч дев'!$A$3:$G$527,5,FALSE)</f>
        <v>Тамбовская</v>
      </c>
      <c r="G13" s="138" t="str">
        <f>VLOOKUP(B13,'Уч дев'!$A$3:$G$527,6,FALSE)</f>
        <v>СШОР-3</v>
      </c>
      <c r="H13" s="158">
        <f aca="true" t="shared" si="0" ref="H13:I16">M13</f>
        <v>26.5</v>
      </c>
      <c r="I13" s="158">
        <f t="shared" si="0"/>
        <v>25.6</v>
      </c>
      <c r="J13" s="180" t="str">
        <f aca="true" t="shared" si="1" ref="J13:J44">LOOKUP(O13,$V$1:$AD$1,$V$2:$AD$2)</f>
        <v>КМС</v>
      </c>
      <c r="K13" s="32">
        <f>VLOOKUP(B13,'Уч дев'!$A$3:$I$527,8,FALSE)</f>
        <v>0</v>
      </c>
      <c r="L13" s="180"/>
      <c r="M13" s="182">
        <v>26.5</v>
      </c>
      <c r="N13" s="182">
        <v>25.6</v>
      </c>
      <c r="O13" s="183">
        <f aca="true" t="shared" si="2" ref="O13:O44">SMALL(M13:N13,1)+0</f>
        <v>25.6</v>
      </c>
      <c r="P13" s="184" t="str">
        <f>VLOOKUP(B13,'Уч дев'!$A$3:$G$527,7,FALSE)</f>
        <v>Судомоина Т.Г.</v>
      </c>
      <c r="Q13" s="286" t="s">
        <v>51</v>
      </c>
      <c r="R13" s="126"/>
      <c r="S13" s="126"/>
      <c r="T13" s="156"/>
      <c r="U13" s="157"/>
      <c r="V13" s="60"/>
      <c r="W13" s="112"/>
      <c r="X13" s="72"/>
      <c r="Y13" s="73"/>
      <c r="Z13" s="76"/>
      <c r="AA13" s="76"/>
      <c r="AB13" s="76"/>
      <c r="AC13" s="76"/>
      <c r="AD13" s="76"/>
      <c r="AE13" s="76"/>
      <c r="AF13" s="203"/>
      <c r="AG13" s="203"/>
      <c r="AH13" s="203"/>
      <c r="AI13" s="203"/>
      <c r="AJ13" s="203"/>
      <c r="AK13" s="203"/>
      <c r="AL13" s="203"/>
    </row>
    <row r="14" spans="1:38" s="115" customFormat="1" ht="15" customHeight="1">
      <c r="A14" s="133">
        <v>2</v>
      </c>
      <c r="B14" s="133">
        <v>96</v>
      </c>
      <c r="C14" s="134" t="str">
        <f>VLOOKUP(B14,'Уч дев'!$A$3:$G$527,2,FALSE)</f>
        <v>Неупряженко Алена</v>
      </c>
      <c r="D14" s="135">
        <f>VLOOKUP(B14,'Уч дев'!$A$3:$G$527,3,FALSE)</f>
        <v>2004</v>
      </c>
      <c r="E14" s="136" t="str">
        <f>VLOOKUP(B14,'Уч дев'!$A$3:$G$527,4,FALSE)</f>
        <v>1</v>
      </c>
      <c r="F14" s="134" t="str">
        <f>VLOOKUP(B14,'Уч дев'!$A$3:$G$527,5,FALSE)</f>
        <v>Саратовская</v>
      </c>
      <c r="G14" s="138" t="str">
        <f>VLOOKUP(B14,'Уч дев'!$A$3:$G$527,6,FALSE)</f>
        <v>ДЮСШ Энгельс</v>
      </c>
      <c r="H14" s="158">
        <f t="shared" si="0"/>
        <v>26.1</v>
      </c>
      <c r="I14" s="158">
        <f t="shared" si="0"/>
        <v>26.1</v>
      </c>
      <c r="J14" s="180">
        <f t="shared" si="1"/>
        <v>1</v>
      </c>
      <c r="K14" s="32">
        <f>VLOOKUP(B14,'Уч дев'!$A$3:$I$527,8,FALSE)</f>
        <v>0</v>
      </c>
      <c r="L14" s="180"/>
      <c r="M14" s="182">
        <v>26.1</v>
      </c>
      <c r="N14" s="182">
        <v>26.1</v>
      </c>
      <c r="O14" s="183">
        <f t="shared" si="2"/>
        <v>26.1</v>
      </c>
      <c r="P14" s="184" t="str">
        <f>VLOOKUP(B14,'Уч дев'!$A$3:$G$527,7,FALSE)</f>
        <v>Минахметова О.В.</v>
      </c>
      <c r="Q14" s="287" t="s">
        <v>51</v>
      </c>
      <c r="R14" s="126"/>
      <c r="S14" s="152"/>
      <c r="T14" s="152"/>
      <c r="U14" s="15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57"/>
      <c r="AG14" s="57"/>
      <c r="AH14" s="57"/>
      <c r="AI14" s="57"/>
      <c r="AJ14" s="57"/>
      <c r="AK14" s="57"/>
      <c r="AL14" s="57"/>
    </row>
    <row r="15" spans="1:38" s="115" customFormat="1" ht="15" customHeight="1">
      <c r="A15" s="133">
        <v>3</v>
      </c>
      <c r="B15" s="133">
        <v>691</v>
      </c>
      <c r="C15" s="134" t="str">
        <f>VLOOKUP(B15,'Уч дев'!$A$3:$G$527,2,FALSE)</f>
        <v>Инкова Юлия</v>
      </c>
      <c r="D15" s="135">
        <f>VLOOKUP(B15,'Уч дев'!$A$3:$G$527,3,FALSE)</f>
        <v>2005</v>
      </c>
      <c r="E15" s="136">
        <f>VLOOKUP(B15,'Уч дев'!$A$3:$G$527,4,FALSE)</f>
        <v>1</v>
      </c>
      <c r="F15" s="134" t="str">
        <f>VLOOKUP(B15,'Уч дев'!$A$3:$G$527,5,FALSE)</f>
        <v>Мордовия</v>
      </c>
      <c r="G15" s="138" t="str">
        <f>VLOOKUP(B15,'Уч дев'!$A$3:$G$527,6,FALSE)</f>
        <v>КСШОР</v>
      </c>
      <c r="H15" s="158">
        <f t="shared" si="0"/>
        <v>26.9</v>
      </c>
      <c r="I15" s="158">
        <f t="shared" si="0"/>
        <v>27</v>
      </c>
      <c r="J15" s="180">
        <f t="shared" si="1"/>
        <v>1</v>
      </c>
      <c r="K15" s="32">
        <f>VLOOKUP(B15,'Уч дев'!$A$3:$I$527,8,FALSE)</f>
        <v>0</v>
      </c>
      <c r="L15" s="180"/>
      <c r="M15" s="182">
        <v>26.9</v>
      </c>
      <c r="N15" s="182">
        <v>27</v>
      </c>
      <c r="O15" s="183">
        <f t="shared" si="2"/>
        <v>26.9</v>
      </c>
      <c r="P15" s="184" t="str">
        <f>VLOOKUP(B15,'Уч дев'!$A$3:$G$527,7,FALSE)</f>
        <v>Трошина М.И.</v>
      </c>
      <c r="Q15" s="288">
        <v>1</v>
      </c>
      <c r="R15" s="154"/>
      <c r="S15" s="126"/>
      <c r="T15" s="154"/>
      <c r="U15" s="154"/>
      <c r="W15" s="72"/>
      <c r="Y15" s="73"/>
      <c r="AF15" s="204"/>
      <c r="AG15" s="204"/>
      <c r="AH15" s="204"/>
      <c r="AI15" s="204"/>
      <c r="AJ15" s="204"/>
      <c r="AK15" s="204"/>
      <c r="AL15" s="204"/>
    </row>
    <row r="16" spans="1:38" s="115" customFormat="1" ht="15" customHeight="1">
      <c r="A16" s="133">
        <v>4</v>
      </c>
      <c r="B16" s="133">
        <v>256</v>
      </c>
      <c r="C16" s="134" t="str">
        <f>VLOOKUP(B16,'Уч дев'!$A$3:$G$527,2,FALSE)</f>
        <v>Меняфова Альбина </v>
      </c>
      <c r="D16" s="135">
        <f>VLOOKUP(B16,'Уч дев'!$A$3:$G$527,3,FALSE)</f>
        <v>2005</v>
      </c>
      <c r="E16" s="136">
        <f>VLOOKUP(B16,'Уч дев'!$A$3:$G$527,4,FALSE)</f>
        <v>1</v>
      </c>
      <c r="F16" s="134" t="str">
        <f>VLOOKUP(B16,'Уч дев'!$A$3:$G$527,5,FALSE)</f>
        <v>Пензенская</v>
      </c>
      <c r="G16" s="138" t="str">
        <f>VLOOKUP(B16,'Уч дев'!$A$3:$G$527,6,FALSE)</f>
        <v>КСШОР, СОШ Ст.Каменка</v>
      </c>
      <c r="H16" s="158">
        <f t="shared" si="0"/>
        <v>27.3</v>
      </c>
      <c r="I16" s="158">
        <f t="shared" si="0"/>
        <v>28.2</v>
      </c>
      <c r="J16" s="180">
        <f t="shared" si="1"/>
        <v>1</v>
      </c>
      <c r="K16" s="32">
        <f>VLOOKUP(B16,'Уч дев'!$A$3:$I$527,8,FALSE)</f>
        <v>0</v>
      </c>
      <c r="L16" s="180">
        <v>10</v>
      </c>
      <c r="M16" s="182">
        <v>27.3</v>
      </c>
      <c r="N16" s="182">
        <v>28.2</v>
      </c>
      <c r="O16" s="183">
        <f t="shared" si="2"/>
        <v>27.3</v>
      </c>
      <c r="P16" s="184" t="str">
        <f>VLOOKUP(B16,'Уч дев'!$A$3:$G$527,7,FALSE)</f>
        <v>Андреев В.В. Кузнецов В.Б.</v>
      </c>
      <c r="Q16" s="287" t="s">
        <v>51</v>
      </c>
      <c r="R16" s="126"/>
      <c r="S16" s="152"/>
      <c r="T16" s="152"/>
      <c r="U16" s="15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57"/>
      <c r="AG16" s="57"/>
      <c r="AH16" s="57"/>
      <c r="AI16" s="57"/>
      <c r="AJ16" s="57"/>
      <c r="AK16" s="57"/>
      <c r="AL16" s="57"/>
    </row>
    <row r="17" spans="1:38" s="194" customFormat="1" ht="15" customHeight="1">
      <c r="A17" s="133">
        <v>5</v>
      </c>
      <c r="B17" s="133">
        <v>174</v>
      </c>
      <c r="C17" s="134" t="str">
        <f>VLOOKUP(B17,'Уч дев'!$A$3:$G$527,2,FALSE)</f>
        <v>Федотова Ксения</v>
      </c>
      <c r="D17" s="135">
        <f>VLOOKUP(B17,'Уч дев'!$A$3:$G$527,3,FALSE)</f>
        <v>2004</v>
      </c>
      <c r="E17" s="136" t="str">
        <f>VLOOKUP(B17,'Уч дев'!$A$3:$G$527,4,FALSE)</f>
        <v>2</v>
      </c>
      <c r="F17" s="134" t="str">
        <f>VLOOKUP(B17,'Уч дев'!$A$3:$G$527,5,FALSE)</f>
        <v>Пензенская</v>
      </c>
      <c r="G17" s="138" t="str">
        <f>VLOOKUP(B17,'Уч дев'!$A$3:$G$527,6,FALSE)</f>
        <v>СШ-6</v>
      </c>
      <c r="H17" s="158">
        <f aca="true" t="shared" si="3" ref="H17:H48">M17</f>
        <v>27.5</v>
      </c>
      <c r="I17" s="158"/>
      <c r="J17" s="180">
        <f t="shared" si="1"/>
        <v>1</v>
      </c>
      <c r="K17" s="32">
        <f>VLOOKUP(B17,'Уч дев'!$A$3:$I$527,8,FALSE)</f>
        <v>0</v>
      </c>
      <c r="L17" s="180">
        <v>7</v>
      </c>
      <c r="M17" s="182">
        <v>27.5</v>
      </c>
      <c r="N17" s="182"/>
      <c r="O17" s="183">
        <f t="shared" si="2"/>
        <v>27.5</v>
      </c>
      <c r="P17" s="184" t="str">
        <f>VLOOKUP(B17,'Уч дев'!$A$3:$G$527,7,FALSE)</f>
        <v>Краснов Р.Б.,Акатьев В.В.</v>
      </c>
      <c r="Q17" s="287">
        <v>2</v>
      </c>
      <c r="R17" s="152"/>
      <c r="S17" s="152"/>
      <c r="T17" s="152"/>
      <c r="U17" s="15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57"/>
      <c r="AG17" s="57"/>
      <c r="AH17" s="57"/>
      <c r="AI17" s="57"/>
      <c r="AJ17" s="57"/>
      <c r="AK17" s="57"/>
      <c r="AL17" s="57"/>
    </row>
    <row r="18" spans="1:38" s="72" customFormat="1" ht="15" customHeight="1">
      <c r="A18" s="133">
        <v>6</v>
      </c>
      <c r="B18" s="133">
        <v>90</v>
      </c>
      <c r="C18" s="134" t="str">
        <f>VLOOKUP(B18,'Уч дев'!$A$3:$G$527,2,FALSE)</f>
        <v>Мухина Евгения</v>
      </c>
      <c r="D18" s="135">
        <f>VLOOKUP(B18,'Уч дев'!$A$3:$G$527,3,FALSE)</f>
        <v>2004</v>
      </c>
      <c r="E18" s="136" t="str">
        <f>VLOOKUP(B18,'Уч дев'!$A$3:$G$527,4,FALSE)</f>
        <v>1</v>
      </c>
      <c r="F18" s="134" t="str">
        <f>VLOOKUP(B18,'Уч дев'!$A$3:$G$527,5,FALSE)</f>
        <v>Саратовская</v>
      </c>
      <c r="G18" s="138" t="str">
        <f>VLOOKUP(B18,'Уч дев'!$A$3:$G$527,6,FALSE)</f>
        <v>ДЮСШ Энгельс</v>
      </c>
      <c r="H18" s="158">
        <f t="shared" si="3"/>
        <v>27.8</v>
      </c>
      <c r="I18" s="158"/>
      <c r="J18" s="180">
        <f t="shared" si="1"/>
        <v>2</v>
      </c>
      <c r="K18" s="32">
        <f>VLOOKUP(B18,'Уч дев'!$A$3:$I$527,8,FALSE)</f>
        <v>0</v>
      </c>
      <c r="L18" s="180"/>
      <c r="M18" s="182">
        <v>27.8</v>
      </c>
      <c r="N18" s="182"/>
      <c r="O18" s="183">
        <f t="shared" si="2"/>
        <v>27.8</v>
      </c>
      <c r="P18" s="184" t="str">
        <f>VLOOKUP(B18,'Уч дев'!$A$3:$G$527,7,FALSE)</f>
        <v>Ромашко М.А.</v>
      </c>
      <c r="Q18" s="287" t="s">
        <v>51</v>
      </c>
      <c r="R18" s="152"/>
      <c r="S18" s="152"/>
      <c r="T18" s="152"/>
      <c r="U18" s="152"/>
      <c r="AF18" s="57"/>
      <c r="AG18" s="57"/>
      <c r="AH18" s="57"/>
      <c r="AI18" s="57"/>
      <c r="AJ18" s="57"/>
      <c r="AK18" s="57"/>
      <c r="AL18" s="57"/>
    </row>
    <row r="19" spans="1:38" s="72" customFormat="1" ht="15" customHeight="1">
      <c r="A19" s="133">
        <v>7</v>
      </c>
      <c r="B19" s="133">
        <v>503</v>
      </c>
      <c r="C19" s="134" t="str">
        <f>VLOOKUP(B19,'Уч дев'!$A$3:$G$527,2,FALSE)</f>
        <v>Еремина Елена</v>
      </c>
      <c r="D19" s="135">
        <f>VLOOKUP(B19,'Уч дев'!$A$3:$G$527,3,FALSE)</f>
        <v>2004</v>
      </c>
      <c r="E19" s="136" t="str">
        <f>VLOOKUP(B19,'Уч дев'!$A$3:$G$527,4,FALSE)</f>
        <v>1</v>
      </c>
      <c r="F19" s="134" t="str">
        <f>VLOOKUP(B19,'Уч дев'!$A$3:$G$527,5,FALSE)</f>
        <v>Пензенская</v>
      </c>
      <c r="G19" s="138" t="str">
        <f>VLOOKUP(B19,'Уч дев'!$A$3:$G$527,6,FALSE)</f>
        <v>КСШОР</v>
      </c>
      <c r="H19" s="158">
        <f t="shared" si="3"/>
        <v>27.8</v>
      </c>
      <c r="I19" s="158"/>
      <c r="J19" s="180">
        <f t="shared" si="1"/>
        <v>2</v>
      </c>
      <c r="K19" s="32" t="str">
        <f>VLOOKUP(B19,'Уч дев'!$A$3:$I$527,8,FALSE)</f>
        <v>л</v>
      </c>
      <c r="L19" s="180"/>
      <c r="M19" s="182">
        <v>27.8</v>
      </c>
      <c r="N19" s="182"/>
      <c r="O19" s="183">
        <f t="shared" si="2"/>
        <v>27.8</v>
      </c>
      <c r="P19" s="184" t="str">
        <f>VLOOKUP(B19,'Уч дев'!$A$3:$G$527,7,FALSE)</f>
        <v>Карасик Н.А.,А.Г.</v>
      </c>
      <c r="Q19" s="287" t="s">
        <v>51</v>
      </c>
      <c r="R19" s="152"/>
      <c r="S19" s="152"/>
      <c r="T19" s="152"/>
      <c r="U19" s="152"/>
      <c r="AF19" s="57"/>
      <c r="AG19" s="57"/>
      <c r="AH19" s="57"/>
      <c r="AI19" s="57"/>
      <c r="AJ19" s="57"/>
      <c r="AK19" s="57"/>
      <c r="AL19" s="57"/>
    </row>
    <row r="20" spans="1:38" s="72" customFormat="1" ht="15" customHeight="1">
      <c r="A20" s="133">
        <v>8</v>
      </c>
      <c r="B20" s="133">
        <v>337</v>
      </c>
      <c r="C20" s="134" t="str">
        <f>VLOOKUP(B20,'Уч дев'!$A$3:$G$527,2,FALSE)</f>
        <v>Васильева Ксения</v>
      </c>
      <c r="D20" s="135">
        <f>VLOOKUP(B20,'Уч дев'!$A$3:$G$527,3,FALSE)</f>
        <v>2005</v>
      </c>
      <c r="E20" s="136" t="str">
        <f>VLOOKUP(B20,'Уч дев'!$A$3:$G$527,4,FALSE)</f>
        <v>2</v>
      </c>
      <c r="F20" s="134" t="str">
        <f>VLOOKUP(B20,'Уч дев'!$A$3:$G$527,5,FALSE)</f>
        <v>Тамбовская</v>
      </c>
      <c r="G20" s="138" t="str">
        <f>VLOOKUP(B20,'Уч дев'!$A$3:$G$527,6,FALSE)</f>
        <v>СШОР-3</v>
      </c>
      <c r="H20" s="158">
        <f t="shared" si="3"/>
        <v>28.1</v>
      </c>
      <c r="I20" s="158"/>
      <c r="J20" s="180">
        <f t="shared" si="1"/>
        <v>2</v>
      </c>
      <c r="K20" s="32">
        <f>VLOOKUP(B20,'Уч дев'!$A$3:$I$527,8,FALSE)</f>
        <v>0</v>
      </c>
      <c r="L20" s="180"/>
      <c r="M20" s="182">
        <v>28.1</v>
      </c>
      <c r="N20" s="182"/>
      <c r="O20" s="183">
        <f t="shared" si="2"/>
        <v>28.1</v>
      </c>
      <c r="P20" s="184" t="str">
        <f>VLOOKUP(B20,'Уч дев'!$A$3:$G$527,7,FALSE)</f>
        <v>Судомоина Т.Г.</v>
      </c>
      <c r="Q20" s="287" t="s">
        <v>51</v>
      </c>
      <c r="R20" s="152"/>
      <c r="S20" s="152"/>
      <c r="T20" s="152"/>
      <c r="U20" s="152"/>
      <c r="AF20" s="57"/>
      <c r="AG20" s="57"/>
      <c r="AH20" s="57"/>
      <c r="AI20" s="57"/>
      <c r="AJ20" s="57"/>
      <c r="AK20" s="57"/>
      <c r="AL20" s="57"/>
    </row>
    <row r="21" spans="1:38" s="115" customFormat="1" ht="15" customHeight="1">
      <c r="A21" s="133">
        <v>9</v>
      </c>
      <c r="B21" s="133">
        <v>695</v>
      </c>
      <c r="C21" s="134" t="str">
        <f>VLOOKUP(B21,'Уч дев'!$A$3:$G$527,2,FALSE)</f>
        <v>Нижникова Софья</v>
      </c>
      <c r="D21" s="135">
        <f>VLOOKUP(B21,'Уч дев'!$A$3:$G$527,3,FALSE)</f>
        <v>2004</v>
      </c>
      <c r="E21" s="136"/>
      <c r="F21" s="134" t="str">
        <f>VLOOKUP(B21,'Уч дев'!$A$3:$G$527,5,FALSE)</f>
        <v>Саратовская</v>
      </c>
      <c r="G21" s="138" t="str">
        <f>VLOOKUP(B21,'Уч дев'!$A$3:$G$527,6,FALSE)</f>
        <v>Романовская ДЮСШ</v>
      </c>
      <c r="H21" s="158">
        <f t="shared" si="3"/>
        <v>28.1</v>
      </c>
      <c r="I21" s="158"/>
      <c r="J21" s="180">
        <f t="shared" si="1"/>
        <v>2</v>
      </c>
      <c r="K21" s="32" t="str">
        <f>VLOOKUP(B21,'Уч дев'!$A$3:$I$527,8,FALSE)</f>
        <v>л</v>
      </c>
      <c r="L21" s="180"/>
      <c r="M21" s="182">
        <v>28.1</v>
      </c>
      <c r="N21" s="182"/>
      <c r="O21" s="183">
        <f t="shared" si="2"/>
        <v>28.1</v>
      </c>
      <c r="P21" s="184" t="str">
        <f>VLOOKUP(B21,'Уч дев'!$A$3:$G$527,7,FALSE)</f>
        <v>Горкавченко В.В.</v>
      </c>
      <c r="Q21" s="287" t="s">
        <v>51</v>
      </c>
      <c r="R21" s="126"/>
      <c r="S21" s="152"/>
      <c r="T21" s="152"/>
      <c r="U21" s="15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57"/>
      <c r="AG21" s="57"/>
      <c r="AH21" s="57"/>
      <c r="AI21" s="57"/>
      <c r="AJ21" s="57"/>
      <c r="AK21" s="57"/>
      <c r="AL21" s="57"/>
    </row>
    <row r="22" spans="1:38" s="115" customFormat="1" ht="15" customHeight="1">
      <c r="A22" s="133">
        <v>10</v>
      </c>
      <c r="B22" s="133">
        <v>416</v>
      </c>
      <c r="C22" s="134" t="str">
        <f>VLOOKUP(B22,'Уч дев'!$A$3:$G$527,2,FALSE)</f>
        <v>Карпухина Мария</v>
      </c>
      <c r="D22" s="135">
        <f>VLOOKUP(B22,'Уч дев'!$A$3:$G$527,3,FALSE)</f>
        <v>2004</v>
      </c>
      <c r="E22" s="136" t="str">
        <f>VLOOKUP(B22,'Уч дев'!$A$3:$G$527,4,FALSE)</f>
        <v>2</v>
      </c>
      <c r="F22" s="134" t="str">
        <f>VLOOKUP(B22,'Уч дев'!$A$3:$G$527,5,FALSE)</f>
        <v>Тамбовская</v>
      </c>
      <c r="G22" s="138" t="str">
        <f>VLOOKUP(B22,'Уч дев'!$A$3:$G$527,6,FALSE)</f>
        <v>ДЮСШ-2 Котовск</v>
      </c>
      <c r="H22" s="158">
        <f t="shared" si="3"/>
        <v>28.2</v>
      </c>
      <c r="I22" s="158"/>
      <c r="J22" s="180">
        <f t="shared" si="1"/>
        <v>2</v>
      </c>
      <c r="K22" s="32">
        <f>VLOOKUP(B22,'Уч дев'!$A$3:$I$527,8,FALSE)</f>
        <v>0</v>
      </c>
      <c r="L22" s="180"/>
      <c r="M22" s="182">
        <v>28.2</v>
      </c>
      <c r="N22" s="182"/>
      <c r="O22" s="183">
        <f t="shared" si="2"/>
        <v>28.2</v>
      </c>
      <c r="P22" s="184" t="str">
        <f>VLOOKUP(B22,'Уч дев'!$A$3:$G$527,7,FALSE)</f>
        <v>Мельникова Е.В.</v>
      </c>
      <c r="Q22" s="287" t="s">
        <v>77</v>
      </c>
      <c r="R22" s="152"/>
      <c r="S22" s="152"/>
      <c r="T22" s="152"/>
      <c r="U22" s="15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57"/>
      <c r="AG22" s="57"/>
      <c r="AH22" s="57"/>
      <c r="AI22" s="57"/>
      <c r="AJ22" s="57"/>
      <c r="AK22" s="57"/>
      <c r="AL22" s="57"/>
    </row>
    <row r="23" spans="1:38" s="115" customFormat="1" ht="15" customHeight="1">
      <c r="A23" s="133">
        <v>11</v>
      </c>
      <c r="B23" s="133">
        <v>150</v>
      </c>
      <c r="C23" s="134" t="str">
        <f>VLOOKUP(B23,'Уч дев'!$A$3:$G$527,2,FALSE)</f>
        <v>Колчина Полина</v>
      </c>
      <c r="D23" s="135">
        <f>VLOOKUP(B23,'Уч дев'!$A$3:$G$527,3,FALSE)</f>
        <v>2004</v>
      </c>
      <c r="E23" s="136">
        <f>VLOOKUP(B23,'Уч дев'!$A$3:$G$527,4,FALSE)</f>
        <v>2</v>
      </c>
      <c r="F23" s="134" t="str">
        <f>VLOOKUP(B23,'Уч дев'!$A$3:$G$527,5,FALSE)</f>
        <v>Саратовская</v>
      </c>
      <c r="G23" s="138" t="str">
        <f>VLOOKUP(B23,'Уч дев'!$A$3:$G$527,6,FALSE)</f>
        <v>СШОР-6</v>
      </c>
      <c r="H23" s="158">
        <f t="shared" si="3"/>
        <v>28.2</v>
      </c>
      <c r="I23" s="158"/>
      <c r="J23" s="180">
        <f t="shared" si="1"/>
        <v>2</v>
      </c>
      <c r="K23" s="32">
        <f>VLOOKUP(B23,'Уч дев'!$A$3:$I$527,8,FALSE)</f>
        <v>0</v>
      </c>
      <c r="L23" s="180"/>
      <c r="M23" s="182">
        <v>28.2</v>
      </c>
      <c r="N23" s="182"/>
      <c r="O23" s="183">
        <f t="shared" si="2"/>
        <v>28.2</v>
      </c>
      <c r="P23" s="184" t="str">
        <f>VLOOKUP(B23,'Уч дев'!$A$3:$G$527,7,FALSE)</f>
        <v>Тихненко С.Г.</v>
      </c>
      <c r="Q23" s="287" t="s">
        <v>51</v>
      </c>
      <c r="R23" s="126"/>
      <c r="S23" s="152"/>
      <c r="T23" s="152"/>
      <c r="U23" s="15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57"/>
      <c r="AG23" s="57"/>
      <c r="AH23" s="57"/>
      <c r="AI23" s="57"/>
      <c r="AJ23" s="57"/>
      <c r="AK23" s="57"/>
      <c r="AL23" s="57"/>
    </row>
    <row r="24" spans="1:38" s="115" customFormat="1" ht="15" customHeight="1">
      <c r="A24" s="133">
        <v>12</v>
      </c>
      <c r="B24" s="133">
        <v>413</v>
      </c>
      <c r="C24" s="134" t="str">
        <f>VLOOKUP(B24,'Уч дев'!$A$3:$G$527,2,FALSE)</f>
        <v>Плотникова Анастасия</v>
      </c>
      <c r="D24" s="135">
        <f>VLOOKUP(B24,'Уч дев'!$A$3:$G$527,3,FALSE)</f>
        <v>2004</v>
      </c>
      <c r="E24" s="136">
        <f>VLOOKUP(B24,'Уч дев'!$A$3:$G$527,4,FALSE)</f>
        <v>1</v>
      </c>
      <c r="F24" s="134" t="str">
        <f>VLOOKUP(B24,'Уч дев'!$A$3:$G$527,5,FALSE)</f>
        <v>Самарская</v>
      </c>
      <c r="G24" s="138" t="str">
        <f>VLOOKUP(B24,'Уч дев'!$A$3:$G$527,6,FALSE)</f>
        <v>СШОР-2 Самара</v>
      </c>
      <c r="H24" s="158">
        <f t="shared" si="3"/>
        <v>28.3</v>
      </c>
      <c r="I24" s="158"/>
      <c r="J24" s="180">
        <f t="shared" si="1"/>
        <v>2</v>
      </c>
      <c r="K24" s="32">
        <f>VLOOKUP(B24,'Уч дев'!$A$3:$I$527,8,FALSE)</f>
        <v>0</v>
      </c>
      <c r="L24" s="180"/>
      <c r="M24" s="182">
        <v>28.3</v>
      </c>
      <c r="N24" s="182"/>
      <c r="O24" s="183">
        <f t="shared" si="2"/>
        <v>28.3</v>
      </c>
      <c r="P24" s="184" t="str">
        <f>VLOOKUP(B24,'Уч дев'!$A$3:$G$527,7,FALSE)</f>
        <v>Зайцев И.С., Андронов Ю.В.</v>
      </c>
      <c r="Q24" s="287" t="s">
        <v>51</v>
      </c>
      <c r="R24" s="126"/>
      <c r="S24" s="152"/>
      <c r="T24" s="152"/>
      <c r="U24" s="15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57"/>
      <c r="AG24" s="57"/>
      <c r="AH24" s="57"/>
      <c r="AI24" s="57"/>
      <c r="AJ24" s="57"/>
      <c r="AK24" s="57"/>
      <c r="AL24" s="57"/>
    </row>
    <row r="25" spans="1:38" s="115" customFormat="1" ht="15" customHeight="1">
      <c r="A25" s="133">
        <v>13</v>
      </c>
      <c r="B25" s="133">
        <v>613</v>
      </c>
      <c r="C25" s="134" t="str">
        <f>VLOOKUP(B25,'Уч дев'!$A$3:$G$527,2,FALSE)</f>
        <v>Пояскова Анастасия</v>
      </c>
      <c r="D25" s="135">
        <f>VLOOKUP(B25,'Уч дев'!$A$3:$G$527,3,FALSE)</f>
        <v>2004</v>
      </c>
      <c r="E25" s="136" t="str">
        <f>VLOOKUP(B25,'Уч дев'!$A$3:$G$527,4,FALSE)</f>
        <v>2</v>
      </c>
      <c r="F25" s="134" t="str">
        <f>VLOOKUP(B25,'Уч дев'!$A$3:$G$527,5,FALSE)</f>
        <v>Пензенская</v>
      </c>
      <c r="G25" s="138" t="str">
        <f>VLOOKUP(B25,'Уч дев'!$A$3:$G$527,6,FALSE)</f>
        <v>СШ-6</v>
      </c>
      <c r="H25" s="158">
        <f t="shared" si="3"/>
        <v>28.3</v>
      </c>
      <c r="I25" s="158"/>
      <c r="J25" s="180">
        <f t="shared" si="1"/>
        <v>2</v>
      </c>
      <c r="K25" s="32" t="str">
        <f>VLOOKUP(B25,'Уч дев'!$A$3:$I$527,8,FALSE)</f>
        <v>л</v>
      </c>
      <c r="L25" s="180"/>
      <c r="M25" s="182">
        <v>28.3</v>
      </c>
      <c r="N25" s="182"/>
      <c r="O25" s="183">
        <f t="shared" si="2"/>
        <v>28.3</v>
      </c>
      <c r="P25" s="184" t="str">
        <f>VLOOKUP(B25,'Уч дев'!$A$3:$G$527,7,FALSE)</f>
        <v>Красновы Р.Б.,К.И.</v>
      </c>
      <c r="Q25" s="287" t="s">
        <v>77</v>
      </c>
      <c r="R25" s="126"/>
      <c r="S25" s="152"/>
      <c r="T25" s="152"/>
      <c r="U25" s="15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57"/>
      <c r="AG25" s="57"/>
      <c r="AH25" s="57"/>
      <c r="AI25" s="57"/>
      <c r="AJ25" s="57"/>
      <c r="AK25" s="57"/>
      <c r="AL25" s="57"/>
    </row>
    <row r="26" spans="1:38" s="72" customFormat="1" ht="15" customHeight="1">
      <c r="A26" s="133">
        <v>14</v>
      </c>
      <c r="B26" s="133">
        <v>676</v>
      </c>
      <c r="C26" s="134" t="str">
        <f>VLOOKUP(B26,'Уч дев'!$A$3:$G$527,2,FALSE)</f>
        <v>Кулькова Анастасия</v>
      </c>
      <c r="D26" s="135">
        <f>VLOOKUP(B26,'Уч дев'!$A$3:$G$527,3,FALSE)</f>
        <v>2005</v>
      </c>
      <c r="E26" s="136"/>
      <c r="F26" s="134" t="str">
        <f>VLOOKUP(B26,'Уч дев'!$A$3:$G$527,5,FALSE)</f>
        <v>Пензенская</v>
      </c>
      <c r="G26" s="138" t="str">
        <f>VLOOKUP(B26,'Уч дев'!$A$3:$G$527,6,FALSE)</f>
        <v>СШОР Заречный</v>
      </c>
      <c r="H26" s="158">
        <f t="shared" si="3"/>
        <v>28.4</v>
      </c>
      <c r="I26" s="158"/>
      <c r="J26" s="180">
        <f t="shared" si="1"/>
        <v>2</v>
      </c>
      <c r="K26" s="32">
        <f>VLOOKUP(B26,'Уч дев'!$A$3:$I$527,8,FALSE)</f>
        <v>0</v>
      </c>
      <c r="L26" s="180">
        <v>4</v>
      </c>
      <c r="M26" s="182">
        <v>28.4</v>
      </c>
      <c r="N26" s="182"/>
      <c r="O26" s="183">
        <f t="shared" si="2"/>
        <v>28.4</v>
      </c>
      <c r="P26" s="184" t="str">
        <f>VLOOKUP(B26,'Уч дев'!$A$3:$G$527,7,FALSE)</f>
        <v>Кораблев В.В.</v>
      </c>
      <c r="Q26" s="287" t="s">
        <v>83</v>
      </c>
      <c r="R26" s="126"/>
      <c r="S26" s="152"/>
      <c r="T26" s="152"/>
      <c r="U26" s="152"/>
      <c r="AF26" s="57"/>
      <c r="AG26" s="57"/>
      <c r="AH26" s="57"/>
      <c r="AI26" s="57"/>
      <c r="AJ26" s="57"/>
      <c r="AK26" s="57"/>
      <c r="AL26" s="57"/>
    </row>
    <row r="27" spans="1:38" s="72" customFormat="1" ht="15" customHeight="1">
      <c r="A27" s="133">
        <v>15</v>
      </c>
      <c r="B27" s="133">
        <v>569</v>
      </c>
      <c r="C27" s="134" t="str">
        <f>VLOOKUP(B27,'Уч дев'!$A$3:$G$527,2,FALSE)</f>
        <v>Митякина Александра</v>
      </c>
      <c r="D27" s="135">
        <f>VLOOKUP(B27,'Уч дев'!$A$3:$G$527,3,FALSE)</f>
        <v>2005</v>
      </c>
      <c r="E27" s="136" t="str">
        <f>VLOOKUP(B27,'Уч дев'!$A$3:$G$527,4,FALSE)</f>
        <v>2</v>
      </c>
      <c r="F27" s="134" t="str">
        <f>VLOOKUP(B27,'Уч дев'!$A$3:$G$527,5,FALSE)</f>
        <v>Пензенская</v>
      </c>
      <c r="G27" s="138" t="str">
        <f>VLOOKUP(B27,'Уч дев'!$A$3:$G$527,6,FALSE)</f>
        <v>КСШОР</v>
      </c>
      <c r="H27" s="158">
        <f t="shared" si="3"/>
        <v>28.5</v>
      </c>
      <c r="I27" s="158"/>
      <c r="J27" s="180">
        <f t="shared" si="1"/>
        <v>2</v>
      </c>
      <c r="K27" s="32" t="str">
        <f>VLOOKUP(B27,'Уч дев'!$A$3:$I$527,8,FALSE)</f>
        <v>л</v>
      </c>
      <c r="L27" s="180"/>
      <c r="M27" s="182">
        <v>28.5</v>
      </c>
      <c r="N27" s="182"/>
      <c r="O27" s="183">
        <f t="shared" si="2"/>
        <v>28.5</v>
      </c>
      <c r="P27" s="184" t="str">
        <f>VLOOKUP(B27,'Уч дев'!$A$3:$G$527,7,FALSE)</f>
        <v>Конова Т.В.</v>
      </c>
      <c r="Q27" s="287" t="s">
        <v>51</v>
      </c>
      <c r="R27" s="126"/>
      <c r="S27" s="152"/>
      <c r="T27" s="152"/>
      <c r="U27" s="152"/>
      <c r="AF27" s="57"/>
      <c r="AG27" s="57"/>
      <c r="AH27" s="57"/>
      <c r="AI27" s="57"/>
      <c r="AJ27" s="57"/>
      <c r="AK27" s="57"/>
      <c r="AL27" s="57"/>
    </row>
    <row r="28" spans="1:38" s="72" customFormat="1" ht="15" customHeight="1">
      <c r="A28" s="133">
        <v>16</v>
      </c>
      <c r="B28" s="133">
        <v>675</v>
      </c>
      <c r="C28" s="134" t="str">
        <f>VLOOKUP(B28,'Уч дев'!$A$3:$G$527,2,FALSE)</f>
        <v>Митрофанова Карина</v>
      </c>
      <c r="D28" s="135">
        <f>VLOOKUP(B28,'Уч дев'!$A$3:$G$527,3,FALSE)</f>
        <v>2004</v>
      </c>
      <c r="E28" s="136" t="str">
        <f>VLOOKUP(B28,'Уч дев'!$A$3:$G$527,4,FALSE)</f>
        <v>2</v>
      </c>
      <c r="F28" s="134" t="str">
        <f>VLOOKUP(B28,'Уч дев'!$A$3:$G$527,5,FALSE)</f>
        <v>Пензенская</v>
      </c>
      <c r="G28" s="138" t="str">
        <f>VLOOKUP(B28,'Уч дев'!$A$3:$G$527,6,FALSE)</f>
        <v>СШОР Заречный</v>
      </c>
      <c r="H28" s="158">
        <f t="shared" si="3"/>
        <v>28.5</v>
      </c>
      <c r="I28" s="158"/>
      <c r="J28" s="180">
        <f t="shared" si="1"/>
        <v>2</v>
      </c>
      <c r="K28" s="32">
        <f>VLOOKUP(B28,'Уч дев'!$A$3:$I$527,8,FALSE)</f>
        <v>0</v>
      </c>
      <c r="L28" s="180">
        <v>3</v>
      </c>
      <c r="M28" s="182">
        <v>28.5</v>
      </c>
      <c r="N28" s="182"/>
      <c r="O28" s="183">
        <f t="shared" si="2"/>
        <v>28.5</v>
      </c>
      <c r="P28" s="184" t="str">
        <f>VLOOKUP(B28,'Уч дев'!$A$3:$G$527,7,FALSE)</f>
        <v>Улога М.В.</v>
      </c>
      <c r="Q28" s="287" t="s">
        <v>51</v>
      </c>
      <c r="R28" s="152"/>
      <c r="S28" s="152"/>
      <c r="T28" s="152"/>
      <c r="U28" s="152"/>
      <c r="AF28" s="57"/>
      <c r="AG28" s="57"/>
      <c r="AH28" s="57"/>
      <c r="AI28" s="57"/>
      <c r="AJ28" s="57"/>
      <c r="AK28" s="57"/>
      <c r="AL28" s="57"/>
    </row>
    <row r="29" spans="1:38" s="115" customFormat="1" ht="15" customHeight="1">
      <c r="A29" s="133">
        <v>17</v>
      </c>
      <c r="B29" s="133">
        <v>660</v>
      </c>
      <c r="C29" s="134" t="str">
        <f>VLOOKUP(B29,'Уч дев'!$A$3:$G$527,2,FALSE)</f>
        <v>Яшина Ульяна</v>
      </c>
      <c r="D29" s="135">
        <f>VLOOKUP(B29,'Уч дев'!$A$3:$G$527,3,FALSE)</f>
        <v>2004</v>
      </c>
      <c r="E29" s="136" t="str">
        <f>VLOOKUP(B29,'Уч дев'!$A$3:$G$527,4,FALSE)</f>
        <v>3</v>
      </c>
      <c r="F29" s="134" t="str">
        <f>VLOOKUP(B29,'Уч дев'!$A$3:$G$527,5,FALSE)</f>
        <v>Пензенская</v>
      </c>
      <c r="G29" s="138" t="str">
        <f>VLOOKUP(B29,'Уч дев'!$A$3:$G$527,6,FALSE)</f>
        <v>ЦДЮТ-1</v>
      </c>
      <c r="H29" s="158">
        <f t="shared" si="3"/>
        <v>28.5</v>
      </c>
      <c r="I29" s="158"/>
      <c r="J29" s="180">
        <f t="shared" si="1"/>
        <v>2</v>
      </c>
      <c r="K29" s="32">
        <f>VLOOKUP(B29,'Уч дев'!$A$3:$I$527,8,FALSE)</f>
        <v>0</v>
      </c>
      <c r="L29" s="180"/>
      <c r="M29" s="182">
        <v>28.5</v>
      </c>
      <c r="N29" s="182"/>
      <c r="O29" s="183">
        <f t="shared" si="2"/>
        <v>28.5</v>
      </c>
      <c r="P29" s="184" t="str">
        <f>VLOOKUP(B29,'Уч дев'!$A$3:$G$527,7,FALSE)</f>
        <v>Каташовы С.Д.,С.Н.</v>
      </c>
      <c r="Q29" s="287" t="s">
        <v>51</v>
      </c>
      <c r="R29" s="152"/>
      <c r="S29" s="152"/>
      <c r="T29" s="152"/>
      <c r="U29" s="15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57"/>
      <c r="AG29" s="57"/>
      <c r="AH29" s="57"/>
      <c r="AI29" s="57"/>
      <c r="AJ29" s="57"/>
      <c r="AK29" s="57"/>
      <c r="AL29" s="57"/>
    </row>
    <row r="30" spans="1:38" s="115" customFormat="1" ht="15" customHeight="1">
      <c r="A30" s="133">
        <v>18</v>
      </c>
      <c r="B30" s="133">
        <v>345</v>
      </c>
      <c r="C30" s="134" t="str">
        <f>VLOOKUP(B30,'Уч дев'!$A$3:$G$527,2,FALSE)</f>
        <v>Неплюева Елизавета</v>
      </c>
      <c r="D30" s="135">
        <f>VLOOKUP(B30,'Уч дев'!$A$3:$G$527,3,FALSE)</f>
        <v>2005</v>
      </c>
      <c r="E30" s="136" t="str">
        <f>VLOOKUP(B30,'Уч дев'!$A$3:$G$527,4,FALSE)</f>
        <v>2</v>
      </c>
      <c r="F30" s="134" t="str">
        <f>VLOOKUP(B30,'Уч дев'!$A$3:$G$527,5,FALSE)</f>
        <v>Тамбовская</v>
      </c>
      <c r="G30" s="138" t="str">
        <f>VLOOKUP(B30,'Уч дев'!$A$3:$G$527,6,FALSE)</f>
        <v>СШОР-3</v>
      </c>
      <c r="H30" s="158">
        <f t="shared" si="3"/>
        <v>28.5</v>
      </c>
      <c r="I30" s="158"/>
      <c r="J30" s="180">
        <f t="shared" si="1"/>
        <v>2</v>
      </c>
      <c r="K30" s="32">
        <f>VLOOKUP(B30,'Уч дев'!$A$3:$I$527,8,FALSE)</f>
        <v>0</v>
      </c>
      <c r="L30" s="180"/>
      <c r="M30" s="182">
        <v>28.5</v>
      </c>
      <c r="N30" s="182"/>
      <c r="O30" s="183">
        <f t="shared" si="2"/>
        <v>28.5</v>
      </c>
      <c r="P30" s="184" t="str">
        <f>VLOOKUP(B30,'Уч дев'!$A$3:$G$527,7,FALSE)</f>
        <v>Блохин И.Ф.</v>
      </c>
      <c r="Q30" s="287" t="s">
        <v>77</v>
      </c>
      <c r="R30" s="152"/>
      <c r="S30" s="152"/>
      <c r="T30" s="152"/>
      <c r="U30" s="15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57"/>
      <c r="AG30" s="57"/>
      <c r="AH30" s="57"/>
      <c r="AI30" s="57"/>
      <c r="AJ30" s="57"/>
      <c r="AK30" s="57"/>
      <c r="AL30" s="57"/>
    </row>
    <row r="31" spans="1:38" s="115" customFormat="1" ht="15" customHeight="1">
      <c r="A31" s="133">
        <v>19</v>
      </c>
      <c r="B31" s="133">
        <v>500</v>
      </c>
      <c r="C31" s="134" t="str">
        <f>VLOOKUP(B31,'Уч дев'!$A$3:$G$527,2,FALSE)</f>
        <v>Никогосова Арина</v>
      </c>
      <c r="D31" s="135">
        <f>VLOOKUP(B31,'Уч дев'!$A$3:$G$527,3,FALSE)</f>
        <v>2005</v>
      </c>
      <c r="E31" s="136" t="str">
        <f>VLOOKUP(B31,'Уч дев'!$A$3:$G$527,4,FALSE)</f>
        <v>2</v>
      </c>
      <c r="F31" s="134" t="str">
        <f>VLOOKUP(B31,'Уч дев'!$A$3:$G$527,5,FALSE)</f>
        <v>Пензенская</v>
      </c>
      <c r="G31" s="138" t="str">
        <f>VLOOKUP(B31,'Уч дев'!$A$3:$G$527,6,FALSE)</f>
        <v>КСШОР</v>
      </c>
      <c r="H31" s="158">
        <f t="shared" si="3"/>
        <v>28.7</v>
      </c>
      <c r="I31" s="158"/>
      <c r="J31" s="180">
        <f t="shared" si="1"/>
        <v>2</v>
      </c>
      <c r="K31" s="32" t="str">
        <f>VLOOKUP(B31,'Уч дев'!$A$3:$I$527,8,FALSE)</f>
        <v>л</v>
      </c>
      <c r="L31" s="180"/>
      <c r="M31" s="182">
        <v>28.7</v>
      </c>
      <c r="N31" s="182"/>
      <c r="O31" s="183">
        <f t="shared" si="2"/>
        <v>28.7</v>
      </c>
      <c r="P31" s="184" t="str">
        <f>VLOOKUP(B31,'Уч дев'!$A$3:$G$527,7,FALSE)</f>
        <v>Карасик Н.А.,А.Г.</v>
      </c>
      <c r="Q31" s="287" t="s">
        <v>77</v>
      </c>
      <c r="R31" s="126"/>
      <c r="S31" s="152"/>
      <c r="T31" s="152"/>
      <c r="U31" s="15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57"/>
      <c r="AG31" s="57"/>
      <c r="AH31" s="57"/>
      <c r="AI31" s="57"/>
      <c r="AJ31" s="57"/>
      <c r="AK31" s="57"/>
      <c r="AL31" s="57"/>
    </row>
    <row r="32" spans="1:38" s="115" customFormat="1" ht="15" customHeight="1">
      <c r="A32" s="133">
        <v>20</v>
      </c>
      <c r="B32" s="133">
        <v>431</v>
      </c>
      <c r="C32" s="134" t="str">
        <f>VLOOKUP(B32,'Уч дев'!$A$3:$G$527,2,FALSE)</f>
        <v>Исупова Дарья</v>
      </c>
      <c r="D32" s="135">
        <f>VLOOKUP(B32,'Уч дев'!$A$3:$G$527,3,FALSE)</f>
        <v>2004</v>
      </c>
      <c r="E32" s="136">
        <f>VLOOKUP(B32,'Уч дев'!$A$3:$G$527,4,FALSE)</f>
        <v>2</v>
      </c>
      <c r="F32" s="134" t="str">
        <f>VLOOKUP(B32,'Уч дев'!$A$3:$G$527,5,FALSE)</f>
        <v>Мордовия</v>
      </c>
      <c r="G32" s="138" t="str">
        <f>VLOOKUP(B32,'Уч дев'!$A$3:$G$527,6,FALSE)</f>
        <v>КСШОР</v>
      </c>
      <c r="H32" s="158">
        <f t="shared" si="3"/>
        <v>28.9</v>
      </c>
      <c r="I32" s="158"/>
      <c r="J32" s="180">
        <f t="shared" si="1"/>
        <v>2</v>
      </c>
      <c r="K32" s="32">
        <f>VLOOKUP(B32,'Уч дев'!$A$3:$I$527,8,FALSE)</f>
        <v>0</v>
      </c>
      <c r="L32" s="180"/>
      <c r="M32" s="182">
        <v>28.9</v>
      </c>
      <c r="N32" s="182"/>
      <c r="O32" s="183">
        <f t="shared" si="2"/>
        <v>28.9</v>
      </c>
      <c r="P32" s="184" t="str">
        <f>VLOOKUP(B32,'Уч дев'!$A$3:$G$527,7,FALSE)</f>
        <v>Разовы ВН и ЛИ</v>
      </c>
      <c r="Q32" s="288" t="s">
        <v>77</v>
      </c>
      <c r="R32" s="152"/>
      <c r="S32" s="152"/>
      <c r="T32" s="152"/>
      <c r="U32" s="15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57"/>
      <c r="AG32" s="57"/>
      <c r="AH32" s="57"/>
      <c r="AI32" s="57"/>
      <c r="AJ32" s="57"/>
      <c r="AK32" s="57"/>
      <c r="AL32" s="57"/>
    </row>
    <row r="33" spans="1:38" s="115" customFormat="1" ht="15" customHeight="1">
      <c r="A33" s="133">
        <v>21</v>
      </c>
      <c r="B33" s="133">
        <v>418</v>
      </c>
      <c r="C33" s="134" t="str">
        <f>VLOOKUP(B33,'Уч дев'!$A$3:$G$527,2,FALSE)</f>
        <v>Шатилова Мария</v>
      </c>
      <c r="D33" s="135">
        <f>VLOOKUP(B33,'Уч дев'!$A$3:$G$527,3,FALSE)</f>
        <v>2004</v>
      </c>
      <c r="E33" s="136" t="str">
        <f>VLOOKUP(B33,'Уч дев'!$A$3:$G$527,4,FALSE)</f>
        <v>2</v>
      </c>
      <c r="F33" s="134" t="str">
        <f>VLOOKUP(B33,'Уч дев'!$A$3:$G$527,5,FALSE)</f>
        <v>Тамбовская</v>
      </c>
      <c r="G33" s="138" t="str">
        <f>VLOOKUP(B33,'Уч дев'!$A$3:$G$527,6,FALSE)</f>
        <v>ДЮСШ-2 Котовск</v>
      </c>
      <c r="H33" s="158">
        <f t="shared" si="3"/>
        <v>29</v>
      </c>
      <c r="I33" s="158"/>
      <c r="J33" s="180">
        <f t="shared" si="1"/>
        <v>2</v>
      </c>
      <c r="K33" s="32">
        <f>VLOOKUP(B33,'Уч дев'!$A$3:$I$527,8,FALSE)</f>
        <v>0</v>
      </c>
      <c r="L33" s="180"/>
      <c r="M33" s="182">
        <v>29</v>
      </c>
      <c r="N33" s="182"/>
      <c r="O33" s="183">
        <f t="shared" si="2"/>
        <v>29</v>
      </c>
      <c r="P33" s="184" t="str">
        <f>VLOOKUP(B33,'Уч дев'!$A$3:$G$527,7,FALSE)</f>
        <v>Мельникова Е.В.</v>
      </c>
      <c r="Q33" s="287" t="s">
        <v>51</v>
      </c>
      <c r="R33" s="126"/>
      <c r="S33" s="152"/>
      <c r="T33" s="152"/>
      <c r="U33" s="15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57"/>
      <c r="AG33" s="57"/>
      <c r="AH33" s="57"/>
      <c r="AI33" s="57"/>
      <c r="AJ33" s="57"/>
      <c r="AK33" s="57"/>
      <c r="AL33" s="57"/>
    </row>
    <row r="34" spans="1:38" s="115" customFormat="1" ht="15" customHeight="1">
      <c r="A34" s="133">
        <v>22</v>
      </c>
      <c r="B34" s="133">
        <v>636</v>
      </c>
      <c r="C34" s="134" t="str">
        <f>VLOOKUP(B34,'Уч дев'!$A$3:$G$527,2,FALSE)</f>
        <v>Бутузова Ева</v>
      </c>
      <c r="D34" s="135">
        <f>VLOOKUP(B34,'Уч дев'!$A$3:$G$527,3,FALSE)</f>
        <v>2004</v>
      </c>
      <c r="E34" s="136" t="str">
        <f>VLOOKUP(B34,'Уч дев'!$A$3:$G$527,4,FALSE)</f>
        <v>2</v>
      </c>
      <c r="F34" s="134" t="str">
        <f>VLOOKUP(B34,'Уч дев'!$A$3:$G$527,5,FALSE)</f>
        <v>Пензенская</v>
      </c>
      <c r="G34" s="138" t="str">
        <f>VLOOKUP(B34,'Уч дев'!$A$3:$G$527,6,FALSE)</f>
        <v>СШОР Заречный</v>
      </c>
      <c r="H34" s="158">
        <f t="shared" si="3"/>
        <v>29.1</v>
      </c>
      <c r="I34" s="158"/>
      <c r="J34" s="180">
        <f t="shared" si="1"/>
        <v>2</v>
      </c>
      <c r="K34" s="32">
        <f>VLOOKUP(B34,'Уч дев'!$A$3:$I$527,8,FALSE)</f>
        <v>0</v>
      </c>
      <c r="L34" s="180"/>
      <c r="M34" s="182">
        <v>29.1</v>
      </c>
      <c r="N34" s="182"/>
      <c r="O34" s="183">
        <f t="shared" si="2"/>
        <v>29.1</v>
      </c>
      <c r="P34" s="184" t="str">
        <f>VLOOKUP(B34,'Уч дев'!$A$3:$G$527,7,FALSE)</f>
        <v>Аксеновы А.В,,Е.С.</v>
      </c>
      <c r="Q34" s="287" t="s">
        <v>77</v>
      </c>
      <c r="R34" s="152"/>
      <c r="S34" s="152"/>
      <c r="T34" s="152"/>
      <c r="U34" s="15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57"/>
      <c r="AG34" s="57"/>
      <c r="AH34" s="57"/>
      <c r="AI34" s="57"/>
      <c r="AJ34" s="57"/>
      <c r="AK34" s="57"/>
      <c r="AL34" s="57"/>
    </row>
    <row r="35" spans="1:38" s="115" customFormat="1" ht="15" customHeight="1">
      <c r="A35" s="133">
        <v>23</v>
      </c>
      <c r="B35" s="133">
        <v>677</v>
      </c>
      <c r="C35" s="134" t="str">
        <f>VLOOKUP(B35,'Уч дев'!$A$3:$G$527,2,FALSE)</f>
        <v>Якомазова Анастасия</v>
      </c>
      <c r="D35" s="135">
        <f>VLOOKUP(B35,'Уч дев'!$A$3:$G$527,3,FALSE)</f>
        <v>2004</v>
      </c>
      <c r="E35" s="136"/>
      <c r="F35" s="134" t="str">
        <f>VLOOKUP(B35,'Уч дев'!$A$3:$G$527,5,FALSE)</f>
        <v>Пензенская</v>
      </c>
      <c r="G35" s="138" t="str">
        <f>VLOOKUP(B35,'Уч дев'!$A$3:$G$527,6,FALSE)</f>
        <v>СШОР Заречный</v>
      </c>
      <c r="H35" s="158">
        <f t="shared" si="3"/>
        <v>29.1</v>
      </c>
      <c r="I35" s="158"/>
      <c r="J35" s="180">
        <f t="shared" si="1"/>
        <v>2</v>
      </c>
      <c r="K35" s="32">
        <f>VLOOKUP(B35,'Уч дев'!$A$3:$I$527,8,FALSE)</f>
        <v>0</v>
      </c>
      <c r="L35" s="180"/>
      <c r="M35" s="182">
        <v>29.1</v>
      </c>
      <c r="N35" s="182"/>
      <c r="O35" s="183">
        <f t="shared" si="2"/>
        <v>29.1</v>
      </c>
      <c r="P35" s="184" t="str">
        <f>VLOOKUP(B35,'Уч дев'!$A$3:$G$527,7,FALSE)</f>
        <v>Кораблев В.В.</v>
      </c>
      <c r="Q35" s="287" t="s">
        <v>51</v>
      </c>
      <c r="R35" s="152"/>
      <c r="S35" s="152"/>
      <c r="T35" s="152"/>
      <c r="U35" s="15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57"/>
      <c r="AG35" s="57"/>
      <c r="AH35" s="57"/>
      <c r="AI35" s="57"/>
      <c r="AJ35" s="57"/>
      <c r="AK35" s="57"/>
      <c r="AL35" s="57"/>
    </row>
    <row r="36" spans="1:38" s="115" customFormat="1" ht="15" customHeight="1">
      <c r="A36" s="133">
        <v>24</v>
      </c>
      <c r="B36" s="133">
        <v>679</v>
      </c>
      <c r="C36" s="134" t="str">
        <f>VLOOKUP(B36,'Уч дев'!$A$3:$G$527,2,FALSE)</f>
        <v>Сумбаева Варвара</v>
      </c>
      <c r="D36" s="135">
        <f>VLOOKUP(B36,'Уч дев'!$A$3:$G$527,3,FALSE)</f>
        <v>2004</v>
      </c>
      <c r="E36" s="136"/>
      <c r="F36" s="134" t="str">
        <f>VLOOKUP(B36,'Уч дев'!$A$3:$G$527,5,FALSE)</f>
        <v>Пензенская</v>
      </c>
      <c r="G36" s="138" t="str">
        <f>VLOOKUP(B36,'Уч дев'!$A$3:$G$527,6,FALSE)</f>
        <v>СШОР Заречный</v>
      </c>
      <c r="H36" s="158">
        <f t="shared" si="3"/>
        <v>29.2</v>
      </c>
      <c r="I36" s="158"/>
      <c r="J36" s="180">
        <f t="shared" si="1"/>
        <v>2</v>
      </c>
      <c r="K36" s="32">
        <f>VLOOKUP(B36,'Уч дев'!$A$3:$I$527,8,FALSE)</f>
        <v>0</v>
      </c>
      <c r="L36" s="180"/>
      <c r="M36" s="182">
        <v>29.2</v>
      </c>
      <c r="N36" s="182"/>
      <c r="O36" s="183">
        <f t="shared" si="2"/>
        <v>29.2</v>
      </c>
      <c r="P36" s="184" t="str">
        <f>VLOOKUP(B36,'Уч дев'!$A$3:$G$527,7,FALSE)</f>
        <v>Кораблев В.В.</v>
      </c>
      <c r="Q36" s="288" t="s">
        <v>51</v>
      </c>
      <c r="R36" s="154"/>
      <c r="S36" s="126"/>
      <c r="T36" s="154"/>
      <c r="U36" s="154"/>
      <c r="W36" s="72"/>
      <c r="Y36" s="73"/>
      <c r="AF36" s="204"/>
      <c r="AG36" s="204"/>
      <c r="AH36" s="204"/>
      <c r="AI36" s="204"/>
      <c r="AJ36" s="204"/>
      <c r="AK36" s="204"/>
      <c r="AL36" s="204"/>
    </row>
    <row r="37" spans="1:38" s="115" customFormat="1" ht="15" customHeight="1">
      <c r="A37" s="133">
        <v>25</v>
      </c>
      <c r="B37" s="133">
        <v>414</v>
      </c>
      <c r="C37" s="134" t="str">
        <f>VLOOKUP(B37,'Уч дев'!$A$3:$G$527,2,FALSE)</f>
        <v>Мальцева Арина</v>
      </c>
      <c r="D37" s="135">
        <f>VLOOKUP(B37,'Уч дев'!$A$3:$G$527,3,FALSE)</f>
        <v>2004</v>
      </c>
      <c r="E37" s="136">
        <f>VLOOKUP(B37,'Уч дев'!$A$3:$G$527,4,FALSE)</f>
        <v>2</v>
      </c>
      <c r="F37" s="134" t="str">
        <f>VLOOKUP(B37,'Уч дев'!$A$3:$G$527,5,FALSE)</f>
        <v>Самарская</v>
      </c>
      <c r="G37" s="138" t="str">
        <f>VLOOKUP(B37,'Уч дев'!$A$3:$G$527,6,FALSE)</f>
        <v>СШОР-2 Самара</v>
      </c>
      <c r="H37" s="158">
        <f t="shared" si="3"/>
        <v>29.2</v>
      </c>
      <c r="I37" s="158"/>
      <c r="J37" s="180">
        <f t="shared" si="1"/>
        <v>2</v>
      </c>
      <c r="K37" s="32">
        <f>VLOOKUP(B37,'Уч дев'!$A$3:$I$527,8,FALSE)</f>
        <v>0</v>
      </c>
      <c r="L37" s="180"/>
      <c r="M37" s="182">
        <v>29.2</v>
      </c>
      <c r="N37" s="182"/>
      <c r="O37" s="183">
        <f t="shared" si="2"/>
        <v>29.2</v>
      </c>
      <c r="P37" s="184" t="str">
        <f>VLOOKUP(B37,'Уч дев'!$A$3:$G$527,7,FALSE)</f>
        <v>Зайцев И.С., Андронов Ю.В.</v>
      </c>
      <c r="Q37" s="287" t="s">
        <v>77</v>
      </c>
      <c r="R37" s="152"/>
      <c r="S37" s="152"/>
      <c r="T37" s="152"/>
      <c r="U37" s="15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57"/>
      <c r="AG37" s="57"/>
      <c r="AH37" s="57"/>
      <c r="AI37" s="57"/>
      <c r="AJ37" s="57"/>
      <c r="AK37" s="57"/>
      <c r="AL37" s="57"/>
    </row>
    <row r="38" spans="1:38" s="72" customFormat="1" ht="15" customHeight="1">
      <c r="A38" s="133">
        <v>26</v>
      </c>
      <c r="B38" s="133">
        <v>618</v>
      </c>
      <c r="C38" s="134" t="str">
        <f>VLOOKUP(B38,'Уч дев'!$A$3:$G$527,2,FALSE)</f>
        <v>Горбачева Дарья</v>
      </c>
      <c r="D38" s="135">
        <f>VLOOKUP(B38,'Уч дев'!$A$3:$G$527,3,FALSE)</f>
        <v>2004</v>
      </c>
      <c r="E38" s="136" t="str">
        <f>VLOOKUP(B38,'Уч дев'!$A$3:$G$527,4,FALSE)</f>
        <v>3</v>
      </c>
      <c r="F38" s="134" t="str">
        <f>VLOOKUP(B38,'Уч дев'!$A$3:$G$527,5,FALSE)</f>
        <v>Пензенская</v>
      </c>
      <c r="G38" s="138" t="str">
        <f>VLOOKUP(B38,'Уч дев'!$A$3:$G$527,6,FALSE)</f>
        <v>КСШОР</v>
      </c>
      <c r="H38" s="158">
        <f t="shared" si="3"/>
        <v>29.3</v>
      </c>
      <c r="I38" s="158"/>
      <c r="J38" s="180">
        <f t="shared" si="1"/>
        <v>2</v>
      </c>
      <c r="K38" s="32">
        <f>VLOOKUP(B38,'Уч дев'!$A$3:$I$527,8,FALSE)</f>
        <v>0</v>
      </c>
      <c r="L38" s="180"/>
      <c r="M38" s="182">
        <v>29.3</v>
      </c>
      <c r="N38" s="182"/>
      <c r="O38" s="183">
        <f t="shared" si="2"/>
        <v>29.3</v>
      </c>
      <c r="P38" s="184" t="str">
        <f>VLOOKUP(B38,'Уч дев'!$A$3:$G$527,7,FALSE)</f>
        <v>Кузнецов А.М.</v>
      </c>
      <c r="Q38" s="287" t="s">
        <v>77</v>
      </c>
      <c r="R38" s="126"/>
      <c r="S38" s="152"/>
      <c r="T38" s="152"/>
      <c r="U38" s="152"/>
      <c r="AF38" s="57"/>
      <c r="AG38" s="57"/>
      <c r="AH38" s="57"/>
      <c r="AI38" s="57"/>
      <c r="AJ38" s="57"/>
      <c r="AK38" s="57"/>
      <c r="AL38" s="57"/>
    </row>
    <row r="39" spans="1:38" s="72" customFormat="1" ht="15" customHeight="1">
      <c r="A39" s="133">
        <v>27</v>
      </c>
      <c r="B39" s="133">
        <v>192</v>
      </c>
      <c r="C39" s="134" t="str">
        <f>VLOOKUP(B39,'Уч дев'!$A$3:$G$527,2,FALSE)</f>
        <v>Шабалова Виктория</v>
      </c>
      <c r="D39" s="135">
        <f>VLOOKUP(B39,'Уч дев'!$A$3:$G$527,3,FALSE)</f>
        <v>2004</v>
      </c>
      <c r="E39" s="136" t="str">
        <f>VLOOKUP(B39,'Уч дев'!$A$3:$G$527,4,FALSE)</f>
        <v>2</v>
      </c>
      <c r="F39" s="134" t="str">
        <f>VLOOKUP(B39,'Уч дев'!$A$3:$G$527,5,FALSE)</f>
        <v>Пензенская</v>
      </c>
      <c r="G39" s="138" t="str">
        <f>VLOOKUP(B39,'Уч дев'!$A$3:$G$527,6,FALSE)</f>
        <v>СШ-6</v>
      </c>
      <c r="H39" s="158">
        <f t="shared" si="3"/>
        <v>29.4</v>
      </c>
      <c r="I39" s="158"/>
      <c r="J39" s="180">
        <f t="shared" si="1"/>
        <v>2</v>
      </c>
      <c r="K39" s="32" t="str">
        <f>VLOOKUP(B39,'Уч дев'!$A$3:$I$527,8,FALSE)</f>
        <v>л</v>
      </c>
      <c r="L39" s="180"/>
      <c r="M39" s="182">
        <v>29.4</v>
      </c>
      <c r="N39" s="182"/>
      <c r="O39" s="183">
        <f t="shared" si="2"/>
        <v>29.4</v>
      </c>
      <c r="P39" s="184" t="str">
        <f>VLOOKUP(B39,'Уч дев'!$A$3:$G$527,7,FALSE)</f>
        <v>Зинуков А.В.</v>
      </c>
      <c r="Q39" s="287" t="s">
        <v>77</v>
      </c>
      <c r="R39" s="152"/>
      <c r="S39" s="152"/>
      <c r="T39" s="152"/>
      <c r="U39" s="152"/>
      <c r="AF39" s="57"/>
      <c r="AG39" s="57"/>
      <c r="AH39" s="57"/>
      <c r="AI39" s="57"/>
      <c r="AJ39" s="57"/>
      <c r="AK39" s="57"/>
      <c r="AL39" s="57"/>
    </row>
    <row r="40" spans="1:38" s="72" customFormat="1" ht="15" customHeight="1">
      <c r="A40" s="133">
        <v>28</v>
      </c>
      <c r="B40" s="133">
        <v>612</v>
      </c>
      <c r="C40" s="134" t="str">
        <f>VLOOKUP(B40,'Уч дев'!$A$3:$G$527,2,FALSE)</f>
        <v>Инжуватова Ксения</v>
      </c>
      <c r="D40" s="135">
        <f>VLOOKUP(B40,'Уч дев'!$A$3:$G$527,3,FALSE)</f>
        <v>2004</v>
      </c>
      <c r="E40" s="136" t="str">
        <f>VLOOKUP(B40,'Уч дев'!$A$3:$G$527,4,FALSE)</f>
        <v>1</v>
      </c>
      <c r="F40" s="134" t="str">
        <f>VLOOKUP(B40,'Уч дев'!$A$3:$G$527,5,FALSE)</f>
        <v>Пензенская</v>
      </c>
      <c r="G40" s="138" t="str">
        <f>VLOOKUP(B40,'Уч дев'!$A$3:$G$527,6,FALSE)</f>
        <v>СШ-6</v>
      </c>
      <c r="H40" s="158">
        <f t="shared" si="3"/>
        <v>29.4</v>
      </c>
      <c r="I40" s="158"/>
      <c r="J40" s="180">
        <f t="shared" si="1"/>
        <v>2</v>
      </c>
      <c r="K40" s="32" t="str">
        <f>VLOOKUP(B40,'Уч дев'!$A$3:$I$527,8,FALSE)</f>
        <v>л</v>
      </c>
      <c r="L40" s="180"/>
      <c r="M40" s="182">
        <v>29.4</v>
      </c>
      <c r="N40" s="182"/>
      <c r="O40" s="183">
        <f t="shared" si="2"/>
        <v>29.4</v>
      </c>
      <c r="P40" s="184" t="str">
        <f>VLOOKUP(B40,'Уч дев'!$A$3:$G$527,7,FALSE)</f>
        <v>Красновы Р.Б.,К.И.</v>
      </c>
      <c r="Q40" s="287" t="s">
        <v>77</v>
      </c>
      <c r="R40" s="126"/>
      <c r="S40" s="152"/>
      <c r="T40" s="152"/>
      <c r="U40" s="152"/>
      <c r="AF40" s="57"/>
      <c r="AG40" s="57"/>
      <c r="AH40" s="57"/>
      <c r="AI40" s="57"/>
      <c r="AJ40" s="57"/>
      <c r="AK40" s="57"/>
      <c r="AL40" s="57"/>
    </row>
    <row r="41" spans="1:38" s="115" customFormat="1" ht="15" customHeight="1">
      <c r="A41" s="133">
        <v>29</v>
      </c>
      <c r="B41" s="133">
        <v>260</v>
      </c>
      <c r="C41" s="134" t="str">
        <f>VLOOKUP(B41,'Уч дев'!$A$3:$G$527,2,FALSE)</f>
        <v>Шевлякова Анастасия</v>
      </c>
      <c r="D41" s="135">
        <f>VLOOKUP(B41,'Уч дев'!$A$3:$G$527,3,FALSE)</f>
        <v>2004</v>
      </c>
      <c r="E41" s="136">
        <f>VLOOKUP(B41,'Уч дев'!$A$3:$G$527,4,FALSE)</f>
        <v>3</v>
      </c>
      <c r="F41" s="134" t="str">
        <f>VLOOKUP(B41,'Уч дев'!$A$3:$G$527,5,FALSE)</f>
        <v>Пензенская</v>
      </c>
      <c r="G41" s="138" t="str">
        <f>VLOOKUP(B41,'Уч дев'!$A$3:$G$527,6,FALSE)</f>
        <v>СОШ Ст.Каменка</v>
      </c>
      <c r="H41" s="158">
        <f t="shared" si="3"/>
        <v>29.6</v>
      </c>
      <c r="I41" s="158"/>
      <c r="J41" s="180">
        <f t="shared" si="1"/>
        <v>2</v>
      </c>
      <c r="K41" s="32">
        <f>VLOOKUP(B41,'Уч дев'!$A$3:$I$527,8,FALSE)</f>
        <v>0</v>
      </c>
      <c r="L41" s="180"/>
      <c r="M41" s="182">
        <v>29.6</v>
      </c>
      <c r="N41" s="182"/>
      <c r="O41" s="183">
        <f t="shared" si="2"/>
        <v>29.6</v>
      </c>
      <c r="P41" s="184" t="str">
        <f>VLOOKUP(B41,'Уч дев'!$A$3:$G$527,7,FALSE)</f>
        <v>Андреев В.В.</v>
      </c>
      <c r="Q41" s="288" t="s">
        <v>83</v>
      </c>
      <c r="R41" s="154"/>
      <c r="S41" s="126"/>
      <c r="T41" s="154"/>
      <c r="U41" s="154"/>
      <c r="W41" s="72"/>
      <c r="AF41" s="204"/>
      <c r="AG41" s="204"/>
      <c r="AH41" s="204"/>
      <c r="AI41" s="204"/>
      <c r="AJ41" s="204"/>
      <c r="AK41" s="204"/>
      <c r="AL41" s="204"/>
    </row>
    <row r="42" spans="1:38" s="115" customFormat="1" ht="15" customHeight="1">
      <c r="A42" s="133">
        <v>30</v>
      </c>
      <c r="B42" s="133">
        <v>92</v>
      </c>
      <c r="C42" s="134" t="str">
        <f>VLOOKUP(B42,'Уч дев'!$A$3:$G$527,2,FALSE)</f>
        <v>Нестеренко Анастасия</v>
      </c>
      <c r="D42" s="135">
        <f>VLOOKUP(B42,'Уч дев'!$A$3:$G$527,3,FALSE)</f>
        <v>2005</v>
      </c>
      <c r="E42" s="136" t="str">
        <f>VLOOKUP(B42,'Уч дев'!$A$3:$G$527,4,FALSE)</f>
        <v>3</v>
      </c>
      <c r="F42" s="134" t="str">
        <f>VLOOKUP(B42,'Уч дев'!$A$3:$G$527,5,FALSE)</f>
        <v>Саратовская</v>
      </c>
      <c r="G42" s="138" t="str">
        <f>VLOOKUP(B42,'Уч дев'!$A$3:$G$527,6,FALSE)</f>
        <v>ДЮСШ Энгельс</v>
      </c>
      <c r="H42" s="158">
        <f t="shared" si="3"/>
        <v>29.6</v>
      </c>
      <c r="I42" s="158"/>
      <c r="J42" s="180">
        <f t="shared" si="1"/>
        <v>2</v>
      </c>
      <c r="K42" s="32">
        <f>VLOOKUP(B42,'Уч дев'!$A$3:$I$527,8,FALSE)</f>
        <v>0</v>
      </c>
      <c r="L42" s="180"/>
      <c r="M42" s="182">
        <v>29.6</v>
      </c>
      <c r="N42" s="182"/>
      <c r="O42" s="183">
        <f t="shared" si="2"/>
        <v>29.6</v>
      </c>
      <c r="P42" s="184" t="str">
        <f>VLOOKUP(B42,'Уч дев'!$A$3:$G$527,7,FALSE)</f>
        <v>Ромашко М.А.</v>
      </c>
      <c r="Q42" s="287" t="s">
        <v>83</v>
      </c>
      <c r="R42" s="152"/>
      <c r="S42" s="152"/>
      <c r="T42" s="152"/>
      <c r="U42" s="15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57"/>
      <c r="AG42" s="57"/>
      <c r="AH42" s="57"/>
      <c r="AI42" s="57"/>
      <c r="AJ42" s="57"/>
      <c r="AK42" s="57"/>
      <c r="AL42" s="57"/>
    </row>
    <row r="43" spans="1:38" s="115" customFormat="1" ht="15" customHeight="1">
      <c r="A43" s="133">
        <v>31</v>
      </c>
      <c r="B43" s="133">
        <v>203</v>
      </c>
      <c r="C43" s="134" t="str">
        <f>VLOOKUP(B43,'Уч дев'!$A$3:$G$527,2,FALSE)</f>
        <v>Мещеринова Даша</v>
      </c>
      <c r="D43" s="135" t="str">
        <f>VLOOKUP(B43,'Уч дев'!$A$3:$G$527,3,FALSE)</f>
        <v>2004</v>
      </c>
      <c r="E43" s="136">
        <f>VLOOKUP(B43,'Уч дев'!$A$3:$G$527,4,FALSE)</f>
        <v>2</v>
      </c>
      <c r="F43" s="134" t="str">
        <f>VLOOKUP(B43,'Уч дев'!$A$3:$G$527,5,FALSE)</f>
        <v>Пензенская</v>
      </c>
      <c r="G43" s="138" t="str">
        <f>VLOOKUP(B43,'Уч дев'!$A$3:$G$527,6,FALSE)</f>
        <v>ДЮСШ Нижнеломовский</v>
      </c>
      <c r="H43" s="158">
        <f t="shared" si="3"/>
        <v>29.6</v>
      </c>
      <c r="I43" s="158"/>
      <c r="J43" s="180">
        <f t="shared" si="1"/>
        <v>2</v>
      </c>
      <c r="K43" s="32">
        <f>VLOOKUP(B43,'Уч дев'!$A$3:$I$527,8,FALSE)</f>
        <v>0</v>
      </c>
      <c r="L43" s="180"/>
      <c r="M43" s="182">
        <v>29.6</v>
      </c>
      <c r="N43" s="182"/>
      <c r="O43" s="183">
        <f t="shared" si="2"/>
        <v>29.6</v>
      </c>
      <c r="P43" s="184" t="str">
        <f>VLOOKUP(B43,'Уч дев'!$A$3:$G$527,7,FALSE)</f>
        <v>Курлыкин Д.Ю. Попов А.Ю.</v>
      </c>
      <c r="Q43" s="287" t="s">
        <v>51</v>
      </c>
      <c r="R43" s="152"/>
      <c r="S43" s="152"/>
      <c r="T43" s="152"/>
      <c r="U43" s="15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57"/>
      <c r="AG43" s="57"/>
      <c r="AH43" s="57"/>
      <c r="AI43" s="57"/>
      <c r="AJ43" s="57"/>
      <c r="AK43" s="57"/>
      <c r="AL43" s="57"/>
    </row>
    <row r="44" spans="1:38" s="115" customFormat="1" ht="15" customHeight="1">
      <c r="A44" s="133">
        <v>32</v>
      </c>
      <c r="B44" s="133">
        <v>700</v>
      </c>
      <c r="C44" s="134" t="str">
        <f>VLOOKUP(B44,'Уч дев'!$A$3:$G$527,2,FALSE)</f>
        <v>Цыплухина Надежда</v>
      </c>
      <c r="D44" s="135">
        <f>VLOOKUP(B44,'Уч дев'!$A$3:$G$527,3,FALSE)</f>
        <v>2005</v>
      </c>
      <c r="E44" s="136" t="str">
        <f>VLOOKUP(B44,'Уч дев'!$A$3:$G$527,4,FALSE)</f>
        <v>2</v>
      </c>
      <c r="F44" s="134" t="str">
        <f>VLOOKUP(B44,'Уч дев'!$A$3:$G$527,5,FALSE)</f>
        <v>Пензенская</v>
      </c>
      <c r="G44" s="138" t="str">
        <f>VLOOKUP(B44,'Уч дев'!$A$3:$G$527,6,FALSE)</f>
        <v>СШ-6</v>
      </c>
      <c r="H44" s="158">
        <f t="shared" si="3"/>
        <v>29.6</v>
      </c>
      <c r="I44" s="158"/>
      <c r="J44" s="180">
        <f t="shared" si="1"/>
        <v>2</v>
      </c>
      <c r="K44" s="32">
        <f>VLOOKUP(B44,'Уч дев'!$A$3:$I$527,8,FALSE)</f>
        <v>0</v>
      </c>
      <c r="L44" s="180"/>
      <c r="M44" s="182">
        <v>29.6</v>
      </c>
      <c r="N44" s="182"/>
      <c r="O44" s="183">
        <f t="shared" si="2"/>
        <v>29.6</v>
      </c>
      <c r="P44" s="184" t="str">
        <f>VLOOKUP(B44,'Уч дев'!$A$3:$G$527,7,FALSE)</f>
        <v>Лелявин А.Ю</v>
      </c>
      <c r="Q44" s="288" t="s">
        <v>77</v>
      </c>
      <c r="R44" s="154"/>
      <c r="S44" s="126"/>
      <c r="T44" s="154"/>
      <c r="U44" s="154"/>
      <c r="W44" s="72"/>
      <c r="Y44" s="73"/>
      <c r="AF44" s="204"/>
      <c r="AG44" s="204"/>
      <c r="AH44" s="204"/>
      <c r="AI44" s="204"/>
      <c r="AJ44" s="204"/>
      <c r="AK44" s="204"/>
      <c r="AL44" s="204"/>
    </row>
    <row r="45" spans="1:38" s="115" customFormat="1" ht="15" customHeight="1">
      <c r="A45" s="133">
        <v>33</v>
      </c>
      <c r="B45" s="133">
        <v>542</v>
      </c>
      <c r="C45" s="134" t="str">
        <f>VLOOKUP(B45,'Уч дев'!$A$3:$G$527,2,FALSE)</f>
        <v>Ермишина Марина</v>
      </c>
      <c r="D45" s="135">
        <f>VLOOKUP(B45,'Уч дев'!$A$3:$G$527,3,FALSE)</f>
        <v>2005</v>
      </c>
      <c r="E45" s="136"/>
      <c r="F45" s="134" t="str">
        <f>VLOOKUP(B45,'Уч дев'!$A$3:$G$527,5,FALSE)</f>
        <v>Пензенская</v>
      </c>
      <c r="G45" s="138" t="str">
        <f>VLOOKUP(B45,'Уч дев'!$A$3:$G$527,6,FALSE)</f>
        <v>СШ-6</v>
      </c>
      <c r="H45" s="158">
        <f t="shared" si="3"/>
        <v>29.6</v>
      </c>
      <c r="I45" s="158"/>
      <c r="J45" s="180">
        <f aca="true" t="shared" si="4" ref="J45:J76">LOOKUP(O45,$V$1:$AD$1,$V$2:$AD$2)</f>
        <v>2</v>
      </c>
      <c r="K45" s="32" t="str">
        <f>VLOOKUP(B45,'Уч дев'!$A$3:$I$527,8,FALSE)</f>
        <v>л</v>
      </c>
      <c r="L45" s="180"/>
      <c r="M45" s="182">
        <v>29.6</v>
      </c>
      <c r="N45" s="182"/>
      <c r="O45" s="183">
        <f aca="true" t="shared" si="5" ref="O45:O76">SMALL(M45:N45,1)+0</f>
        <v>29.6</v>
      </c>
      <c r="P45" s="184" t="str">
        <f>VLOOKUP(B45,'Уч дев'!$A$3:$G$527,7,FALSE)</f>
        <v>Кабанова Н.С.,Мазыкин А.Г.</v>
      </c>
      <c r="Q45" s="287" t="s">
        <v>83</v>
      </c>
      <c r="R45" s="126"/>
      <c r="S45" s="126"/>
      <c r="T45" s="152"/>
      <c r="U45" s="15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57"/>
      <c r="AG45" s="57"/>
      <c r="AH45" s="57"/>
      <c r="AI45" s="57"/>
      <c r="AJ45" s="57"/>
      <c r="AK45" s="57"/>
      <c r="AL45" s="57"/>
    </row>
    <row r="46" spans="1:38" s="72" customFormat="1" ht="15" customHeight="1">
      <c r="A46" s="133">
        <v>34</v>
      </c>
      <c r="B46" s="133">
        <v>261</v>
      </c>
      <c r="C46" s="134" t="str">
        <f>VLOOKUP(B46,'Уч дев'!$A$3:$G$527,2,FALSE)</f>
        <v>Тефанова Елизавета </v>
      </c>
      <c r="D46" s="135">
        <f>VLOOKUP(B46,'Уч дев'!$A$3:$G$527,3,FALSE)</f>
        <v>2005</v>
      </c>
      <c r="E46" s="136">
        <f>VLOOKUP(B46,'Уч дев'!$A$3:$G$527,4,FALSE)</f>
        <v>3</v>
      </c>
      <c r="F46" s="134" t="str">
        <f>VLOOKUP(B46,'Уч дев'!$A$3:$G$527,5,FALSE)</f>
        <v>Пензенская</v>
      </c>
      <c r="G46" s="138" t="str">
        <f>VLOOKUP(B46,'Уч дев'!$A$3:$G$527,6,FALSE)</f>
        <v>СОШ Ст.Каменка</v>
      </c>
      <c r="H46" s="158">
        <f t="shared" si="3"/>
        <v>29.8</v>
      </c>
      <c r="I46" s="158"/>
      <c r="J46" s="180">
        <f t="shared" si="4"/>
        <v>3</v>
      </c>
      <c r="K46" s="32">
        <f>VLOOKUP(B46,'Уч дев'!$A$3:$I$527,8,FALSE)</f>
        <v>0</v>
      </c>
      <c r="L46" s="180"/>
      <c r="M46" s="182">
        <v>29.8</v>
      </c>
      <c r="N46" s="182"/>
      <c r="O46" s="183">
        <f t="shared" si="5"/>
        <v>29.8</v>
      </c>
      <c r="P46" s="184" t="str">
        <f>VLOOKUP(B46,'Уч дев'!$A$3:$G$527,7,FALSE)</f>
        <v>Андреев В.В.</v>
      </c>
      <c r="Q46" s="288" t="s">
        <v>83</v>
      </c>
      <c r="R46" s="154"/>
      <c r="S46" s="126"/>
      <c r="T46" s="154"/>
      <c r="U46" s="154"/>
      <c r="V46" s="115"/>
      <c r="X46" s="115"/>
      <c r="Y46" s="115"/>
      <c r="Z46" s="115"/>
      <c r="AA46" s="115"/>
      <c r="AB46" s="115"/>
      <c r="AC46" s="115"/>
      <c r="AD46" s="115"/>
      <c r="AE46" s="115"/>
      <c r="AF46" s="204"/>
      <c r="AG46" s="204"/>
      <c r="AH46" s="204"/>
      <c r="AI46" s="204"/>
      <c r="AJ46" s="204"/>
      <c r="AK46" s="204"/>
      <c r="AL46" s="204"/>
    </row>
    <row r="47" spans="1:38" s="72" customFormat="1" ht="15" customHeight="1">
      <c r="A47" s="133">
        <v>35</v>
      </c>
      <c r="B47" s="133">
        <v>189</v>
      </c>
      <c r="C47" s="134" t="str">
        <f>VLOOKUP(B47,'Уч дев'!$A$3:$G$527,2,FALSE)</f>
        <v>Звыкова Софья</v>
      </c>
      <c r="D47" s="135">
        <f>VLOOKUP(B47,'Уч дев'!$A$3:$G$527,3,FALSE)</f>
        <v>2005</v>
      </c>
      <c r="E47" s="136" t="str">
        <f>VLOOKUP(B47,'Уч дев'!$A$3:$G$527,4,FALSE)</f>
        <v>3</v>
      </c>
      <c r="F47" s="134" t="str">
        <f>VLOOKUP(B47,'Уч дев'!$A$3:$G$527,5,FALSE)</f>
        <v>Пензенская</v>
      </c>
      <c r="G47" s="138" t="str">
        <f>VLOOKUP(B47,'Уч дев'!$A$3:$G$527,6,FALSE)</f>
        <v>СШ-6</v>
      </c>
      <c r="H47" s="158">
        <f t="shared" si="3"/>
        <v>29.9</v>
      </c>
      <c r="I47" s="158"/>
      <c r="J47" s="180">
        <f t="shared" si="4"/>
        <v>3</v>
      </c>
      <c r="K47" s="32" t="str">
        <f>VLOOKUP(B47,'Уч дев'!$A$3:$I$527,8,FALSE)</f>
        <v>л</v>
      </c>
      <c r="L47" s="180"/>
      <c r="M47" s="182">
        <v>29.9</v>
      </c>
      <c r="N47" s="182"/>
      <c r="O47" s="183">
        <f t="shared" si="5"/>
        <v>29.9</v>
      </c>
      <c r="P47" s="184" t="str">
        <f>VLOOKUP(B47,'Уч дев'!$A$3:$G$527,7,FALSE)</f>
        <v>Зинуков А.В.</v>
      </c>
      <c r="Q47" s="287" t="s">
        <v>51</v>
      </c>
      <c r="R47" s="152"/>
      <c r="S47" s="152"/>
      <c r="T47" s="152"/>
      <c r="U47" s="152"/>
      <c r="AF47" s="57"/>
      <c r="AG47" s="57"/>
      <c r="AH47" s="57"/>
      <c r="AI47" s="57"/>
      <c r="AJ47" s="57"/>
      <c r="AK47" s="57"/>
      <c r="AL47" s="57"/>
    </row>
    <row r="48" spans="1:38" s="72" customFormat="1" ht="15" customHeight="1">
      <c r="A48" s="133">
        <v>36</v>
      </c>
      <c r="B48" s="133">
        <v>191</v>
      </c>
      <c r="C48" s="134" t="str">
        <f>VLOOKUP(B48,'Уч дев'!$A$3:$G$527,2,FALSE)</f>
        <v>Сорокина Ульяна</v>
      </c>
      <c r="D48" s="135">
        <f>VLOOKUP(B48,'Уч дев'!$A$3:$G$527,3,FALSE)</f>
        <v>2005</v>
      </c>
      <c r="E48" s="136" t="str">
        <f>VLOOKUP(B48,'Уч дев'!$A$3:$G$527,4,FALSE)</f>
        <v>3</v>
      </c>
      <c r="F48" s="134" t="str">
        <f>VLOOKUP(B48,'Уч дев'!$A$3:$G$527,5,FALSE)</f>
        <v>Пензенская</v>
      </c>
      <c r="G48" s="138" t="str">
        <f>VLOOKUP(B48,'Уч дев'!$A$3:$G$527,6,FALSE)</f>
        <v>СШ-6</v>
      </c>
      <c r="H48" s="158">
        <f t="shared" si="3"/>
        <v>29.9</v>
      </c>
      <c r="I48" s="158"/>
      <c r="J48" s="180">
        <f t="shared" si="4"/>
        <v>3</v>
      </c>
      <c r="K48" s="32" t="str">
        <f>VLOOKUP(B48,'Уч дев'!$A$3:$I$527,8,FALSE)</f>
        <v>л</v>
      </c>
      <c r="L48" s="180"/>
      <c r="M48" s="182">
        <v>29.9</v>
      </c>
      <c r="N48" s="182"/>
      <c r="O48" s="183">
        <f t="shared" si="5"/>
        <v>29.9</v>
      </c>
      <c r="P48" s="184" t="str">
        <f>VLOOKUP(B48,'Уч дев'!$A$3:$G$527,7,FALSE)</f>
        <v>Зинуков А.В.</v>
      </c>
      <c r="Q48" s="287" t="s">
        <v>51</v>
      </c>
      <c r="R48" s="152"/>
      <c r="S48" s="152"/>
      <c r="T48" s="152"/>
      <c r="U48" s="152"/>
      <c r="AF48" s="57"/>
      <c r="AG48" s="57"/>
      <c r="AH48" s="57"/>
      <c r="AI48" s="57"/>
      <c r="AJ48" s="57"/>
      <c r="AK48" s="57"/>
      <c r="AL48" s="57"/>
    </row>
    <row r="49" spans="1:38" s="115" customFormat="1" ht="15" customHeight="1">
      <c r="A49" s="221">
        <v>37</v>
      </c>
      <c r="B49" s="221">
        <v>596</v>
      </c>
      <c r="C49" s="277" t="str">
        <f>VLOOKUP(B49,'Уч дев'!$A$3:$G$527,2,FALSE)</f>
        <v>Кочнева Анна</v>
      </c>
      <c r="D49" s="278">
        <f>VLOOKUP(B49,'Уч дев'!$A$3:$G$527,3,FALSE)</f>
        <v>2004</v>
      </c>
      <c r="E49" s="136"/>
      <c r="F49" s="277" t="str">
        <f>VLOOKUP(B49,'Уч дев'!$A$3:$G$527,5,FALSE)</f>
        <v>Пензенская</v>
      </c>
      <c r="G49" s="279" t="str">
        <f>VLOOKUP(B49,'Уч дев'!$A$3:$G$527,6,FALSE)</f>
        <v>СШ-6</v>
      </c>
      <c r="H49" s="280">
        <f aca="true" t="shared" si="6" ref="H49:H80">M49</f>
        <v>30</v>
      </c>
      <c r="I49" s="280"/>
      <c r="J49" s="281">
        <f t="shared" si="4"/>
        <v>3</v>
      </c>
      <c r="K49" s="282" t="str">
        <f>VLOOKUP(B49,'Уч дев'!$A$3:$I$527,8,FALSE)</f>
        <v>л</v>
      </c>
      <c r="L49" s="281"/>
      <c r="M49" s="283">
        <v>30</v>
      </c>
      <c r="N49" s="283"/>
      <c r="O49" s="284">
        <f t="shared" si="5"/>
        <v>30</v>
      </c>
      <c r="P49" s="285" t="str">
        <f>VLOOKUP(B49,'Уч дев'!$A$3:$G$527,7,FALSE)</f>
        <v>Краснова И.Н.</v>
      </c>
      <c r="Q49" s="289" t="s">
        <v>521</v>
      </c>
      <c r="R49" s="290"/>
      <c r="S49" s="291"/>
      <c r="T49" s="290"/>
      <c r="U49" s="290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57"/>
      <c r="AG49" s="57"/>
      <c r="AH49" s="57"/>
      <c r="AI49" s="57"/>
      <c r="AJ49" s="57"/>
      <c r="AK49" s="57"/>
      <c r="AL49" s="57"/>
    </row>
    <row r="50" spans="1:38" s="115" customFormat="1" ht="15" customHeight="1">
      <c r="A50" s="133">
        <v>38</v>
      </c>
      <c r="B50" s="133">
        <v>27</v>
      </c>
      <c r="C50" s="134" t="str">
        <f>VLOOKUP(B50,'Уч дев'!$A$3:$G$527,2,FALSE)</f>
        <v>Коршунова Ксения</v>
      </c>
      <c r="D50" s="135">
        <f>VLOOKUP(B50,'Уч дев'!$A$3:$G$527,3,FALSE)</f>
        <v>2005</v>
      </c>
      <c r="E50" s="136" t="str">
        <f>VLOOKUP(B50,'Уч дев'!$A$3:$G$527,4,FALSE)</f>
        <v>2</v>
      </c>
      <c r="F50" s="134" t="str">
        <f>VLOOKUP(B50,'Уч дев'!$A$3:$G$527,5,FALSE)</f>
        <v>Пензенская</v>
      </c>
      <c r="G50" s="138" t="str">
        <f>VLOOKUP(B50,'Уч дев'!$A$3:$G$527,6,FALSE)</f>
        <v>КСШОР</v>
      </c>
      <c r="H50" s="158">
        <f t="shared" si="6"/>
        <v>30</v>
      </c>
      <c r="I50" s="158"/>
      <c r="J50" s="180">
        <f t="shared" si="4"/>
        <v>3</v>
      </c>
      <c r="K50" s="32">
        <f>VLOOKUP(B50,'Уч дев'!$A$3:$I$527,8,FALSE)</f>
        <v>0</v>
      </c>
      <c r="L50" s="180"/>
      <c r="M50" s="182">
        <v>30</v>
      </c>
      <c r="N50" s="182"/>
      <c r="O50" s="183">
        <f t="shared" si="5"/>
        <v>30</v>
      </c>
      <c r="P50" s="184" t="str">
        <f>VLOOKUP(B50,'Уч дев'!$A$3:$G$527,7,FALSE)</f>
        <v>Гордеев А.Н.</v>
      </c>
      <c r="Q50" s="286" t="s">
        <v>77</v>
      </c>
      <c r="R50" s="126"/>
      <c r="S50" s="126"/>
      <c r="T50" s="156"/>
      <c r="U50" s="157"/>
      <c r="V50" s="60"/>
      <c r="W50" s="112"/>
      <c r="X50" s="72"/>
      <c r="Y50" s="73"/>
      <c r="Z50" s="76"/>
      <c r="AA50" s="76"/>
      <c r="AB50" s="76"/>
      <c r="AC50" s="76"/>
      <c r="AD50" s="76"/>
      <c r="AE50" s="76"/>
      <c r="AF50" s="203"/>
      <c r="AG50" s="203"/>
      <c r="AH50" s="203"/>
      <c r="AI50" s="203"/>
      <c r="AJ50" s="203"/>
      <c r="AK50" s="203"/>
      <c r="AL50" s="203"/>
    </row>
    <row r="51" spans="1:38" s="115" customFormat="1" ht="15" customHeight="1">
      <c r="A51" s="133">
        <v>39</v>
      </c>
      <c r="B51" s="133">
        <v>362</v>
      </c>
      <c r="C51" s="134" t="str">
        <f>VLOOKUP(B51,'Уч дев'!$A$3:$G$527,2,FALSE)</f>
        <v>Сидорова Татьяна</v>
      </c>
      <c r="D51" s="135">
        <f>VLOOKUP(B51,'Уч дев'!$A$3:$G$527,3,FALSE)</f>
        <v>2004</v>
      </c>
      <c r="E51" s="136" t="str">
        <f>VLOOKUP(B51,'Уч дев'!$A$3:$G$527,4,FALSE)</f>
        <v>3</v>
      </c>
      <c r="F51" s="134" t="str">
        <f>VLOOKUP(B51,'Уч дев'!$A$3:$G$527,5,FALSE)</f>
        <v>Тамбовская</v>
      </c>
      <c r="G51" s="138" t="str">
        <f>VLOOKUP(B51,'Уч дев'!$A$3:$G$527,6,FALSE)</f>
        <v>СШОР-3</v>
      </c>
      <c r="H51" s="158">
        <f t="shared" si="6"/>
        <v>30</v>
      </c>
      <c r="I51" s="158"/>
      <c r="J51" s="180">
        <f t="shared" si="4"/>
        <v>3</v>
      </c>
      <c r="K51" s="32">
        <f>VLOOKUP(B51,'Уч дев'!$A$3:$I$527,8,FALSE)</f>
        <v>0</v>
      </c>
      <c r="L51" s="180"/>
      <c r="M51" s="182">
        <v>30</v>
      </c>
      <c r="N51" s="182"/>
      <c r="O51" s="183">
        <f t="shared" si="5"/>
        <v>30</v>
      </c>
      <c r="P51" s="184" t="str">
        <f>VLOOKUP(B51,'Уч дев'!$A$3:$G$527,7,FALSE)</f>
        <v>Пищиков В.А.,Солтан М.В.</v>
      </c>
      <c r="Q51" s="286" t="s">
        <v>77</v>
      </c>
      <c r="R51" s="126"/>
      <c r="S51" s="126"/>
      <c r="T51" s="156"/>
      <c r="U51" s="157"/>
      <c r="V51" s="60"/>
      <c r="W51" s="112"/>
      <c r="X51" s="72"/>
      <c r="Y51" s="73"/>
      <c r="Z51" s="76"/>
      <c r="AA51" s="76"/>
      <c r="AB51" s="76"/>
      <c r="AC51" s="76"/>
      <c r="AD51" s="76"/>
      <c r="AE51" s="76"/>
      <c r="AF51" s="203"/>
      <c r="AG51" s="203"/>
      <c r="AH51" s="203"/>
      <c r="AI51" s="203"/>
      <c r="AJ51" s="203"/>
      <c r="AK51" s="203"/>
      <c r="AL51" s="203"/>
    </row>
    <row r="52" spans="1:38" s="115" customFormat="1" ht="15" customHeight="1">
      <c r="A52" s="133">
        <v>40</v>
      </c>
      <c r="B52" s="133">
        <v>307</v>
      </c>
      <c r="C52" s="134" t="str">
        <f>VLOOKUP(B52,'Уч дев'!$A$3:$G$527,2,FALSE)</f>
        <v>Славная Екатерина</v>
      </c>
      <c r="D52" s="135">
        <f>VLOOKUP(B52,'Уч дев'!$A$3:$G$527,3,FALSE)</f>
        <v>2005</v>
      </c>
      <c r="E52" s="136"/>
      <c r="F52" s="134" t="str">
        <f>VLOOKUP(B52,'Уч дев'!$A$3:$G$527,5,FALSE)</f>
        <v>Пензенская</v>
      </c>
      <c r="G52" s="138" t="str">
        <f>VLOOKUP(B52,'Уч дев'!$A$3:$G$527,6,FALSE)</f>
        <v>ДЮСШ Башмаково</v>
      </c>
      <c r="H52" s="158">
        <f t="shared" si="6"/>
        <v>30.2</v>
      </c>
      <c r="I52" s="158"/>
      <c r="J52" s="180">
        <f t="shared" si="4"/>
        <v>3</v>
      </c>
      <c r="K52" s="32">
        <f>VLOOKUP(B52,'Уч дев'!$A$3:$I$527,8,FALSE)</f>
        <v>0</v>
      </c>
      <c r="L52" s="180"/>
      <c r="M52" s="182">
        <v>30.2</v>
      </c>
      <c r="N52" s="182"/>
      <c r="O52" s="183">
        <f t="shared" si="5"/>
        <v>30.2</v>
      </c>
      <c r="P52" s="184" t="str">
        <f>VLOOKUP(B52,'Уч дев'!$A$3:$G$527,7,FALSE)</f>
        <v>Безиков М.В.</v>
      </c>
      <c r="Q52" s="288" t="s">
        <v>77</v>
      </c>
      <c r="R52" s="154"/>
      <c r="S52" s="126"/>
      <c r="T52" s="154"/>
      <c r="U52" s="154"/>
      <c r="W52" s="72"/>
      <c r="AF52" s="204"/>
      <c r="AG52" s="204"/>
      <c r="AH52" s="204"/>
      <c r="AI52" s="204"/>
      <c r="AJ52" s="204"/>
      <c r="AK52" s="204"/>
      <c r="AL52" s="204"/>
    </row>
    <row r="53" spans="1:38" s="115" customFormat="1" ht="15" customHeight="1">
      <c r="A53" s="133">
        <v>41</v>
      </c>
      <c r="B53" s="133">
        <v>213</v>
      </c>
      <c r="C53" s="134" t="str">
        <f>VLOOKUP(B53,'Уч дев'!$A$3:$G$527,2,FALSE)</f>
        <v>Петрухина Ирина</v>
      </c>
      <c r="D53" s="135" t="str">
        <f>VLOOKUP(B53,'Уч дев'!$A$3:$G$527,3,FALSE)</f>
        <v>2004</v>
      </c>
      <c r="E53" s="136" t="str">
        <f>VLOOKUP(B53,'Уч дев'!$A$3:$G$527,4,FALSE)</f>
        <v>3</v>
      </c>
      <c r="F53" s="134" t="str">
        <f>VLOOKUP(B53,'Уч дев'!$A$3:$G$527,5,FALSE)</f>
        <v>Пензенская</v>
      </c>
      <c r="G53" s="138" t="str">
        <f>VLOOKUP(B53,'Уч дев'!$A$3:$G$527,6,FALSE)</f>
        <v>ДЮСШ Нижнеломовский</v>
      </c>
      <c r="H53" s="158">
        <f t="shared" si="6"/>
        <v>30.3</v>
      </c>
      <c r="I53" s="158"/>
      <c r="J53" s="180">
        <f t="shared" si="4"/>
        <v>3</v>
      </c>
      <c r="K53" s="32">
        <f>VLOOKUP(B53,'Уч дев'!$A$3:$I$527,8,FALSE)</f>
        <v>0</v>
      </c>
      <c r="L53" s="180"/>
      <c r="M53" s="182">
        <v>30.3</v>
      </c>
      <c r="N53" s="182"/>
      <c r="O53" s="183">
        <f t="shared" si="5"/>
        <v>30.3</v>
      </c>
      <c r="P53" s="184" t="str">
        <f>VLOOKUP(B53,'Уч дев'!$A$3:$G$527,7,FALSE)</f>
        <v>Бесчастнова Л.Н.</v>
      </c>
      <c r="Q53" s="287" t="s">
        <v>521</v>
      </c>
      <c r="R53" s="152"/>
      <c r="S53" s="152"/>
      <c r="T53" s="152"/>
      <c r="U53" s="15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57"/>
      <c r="AG53" s="57"/>
      <c r="AH53" s="57"/>
      <c r="AI53" s="57"/>
      <c r="AJ53" s="57"/>
      <c r="AK53" s="57"/>
      <c r="AL53" s="57"/>
    </row>
    <row r="54" spans="1:38" s="115" customFormat="1" ht="15" customHeight="1">
      <c r="A54" s="133">
        <v>42</v>
      </c>
      <c r="B54" s="133">
        <v>585</v>
      </c>
      <c r="C54" s="134" t="str">
        <f>VLOOKUP(B54,'Уч дев'!$A$3:$G$527,2,FALSE)</f>
        <v>Цыбочкина Александра</v>
      </c>
      <c r="D54" s="135">
        <f>VLOOKUP(B54,'Уч дев'!$A$3:$G$527,3,FALSE)</f>
        <v>2004</v>
      </c>
      <c r="E54" s="136" t="str">
        <f>VLOOKUP(B54,'Уч дев'!$A$3:$G$527,4,FALSE)</f>
        <v>2</v>
      </c>
      <c r="F54" s="134" t="str">
        <f>VLOOKUP(B54,'Уч дев'!$A$3:$G$527,5,FALSE)</f>
        <v>Пензенская</v>
      </c>
      <c r="G54" s="138" t="str">
        <f>VLOOKUP(B54,'Уч дев'!$A$3:$G$527,6,FALSE)</f>
        <v>КСШОР</v>
      </c>
      <c r="H54" s="158">
        <f t="shared" si="6"/>
        <v>30.3</v>
      </c>
      <c r="I54" s="158"/>
      <c r="J54" s="180">
        <f t="shared" si="4"/>
        <v>3</v>
      </c>
      <c r="K54" s="32" t="str">
        <f>VLOOKUP(B54,'Уч дев'!$A$3:$I$527,8,FALSE)</f>
        <v>л</v>
      </c>
      <c r="L54" s="180"/>
      <c r="M54" s="182">
        <v>30.3</v>
      </c>
      <c r="N54" s="182"/>
      <c r="O54" s="183">
        <f t="shared" si="5"/>
        <v>30.3</v>
      </c>
      <c r="P54" s="184" t="str">
        <f>VLOOKUP(B54,'Уч дев'!$A$3:$G$527,7,FALSE)</f>
        <v>Конова Т.В.</v>
      </c>
      <c r="Q54" s="287" t="s">
        <v>77</v>
      </c>
      <c r="R54" s="152"/>
      <c r="S54" s="152"/>
      <c r="T54" s="152"/>
      <c r="U54" s="15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57"/>
      <c r="AG54" s="57"/>
      <c r="AH54" s="57"/>
      <c r="AI54" s="57"/>
      <c r="AJ54" s="57"/>
      <c r="AK54" s="57"/>
      <c r="AL54" s="57"/>
    </row>
    <row r="55" spans="1:38" s="115" customFormat="1" ht="15" customHeight="1">
      <c r="A55" s="133">
        <v>43</v>
      </c>
      <c r="B55" s="133">
        <v>79</v>
      </c>
      <c r="C55" s="134" t="str">
        <f>VLOOKUP(B55,'Уч дев'!$A$3:$G$527,2,FALSE)</f>
        <v>Журавлева Елизавета</v>
      </c>
      <c r="D55" s="135">
        <f>VLOOKUP(B55,'Уч дев'!$A$3:$G$527,3,FALSE)</f>
        <v>2004</v>
      </c>
      <c r="E55" s="136" t="str">
        <f>VLOOKUP(B55,'Уч дев'!$A$3:$G$527,4,FALSE)</f>
        <v>3</v>
      </c>
      <c r="F55" s="134" t="str">
        <f>VLOOKUP(B55,'Уч дев'!$A$3:$G$527,5,FALSE)</f>
        <v>Саратовская</v>
      </c>
      <c r="G55" s="138" t="str">
        <f>VLOOKUP(B55,'Уч дев'!$A$3:$G$527,6,FALSE)</f>
        <v>ДЮСШ Энгельс</v>
      </c>
      <c r="H55" s="158">
        <f t="shared" si="6"/>
        <v>30.4</v>
      </c>
      <c r="I55" s="158"/>
      <c r="J55" s="180">
        <f t="shared" si="4"/>
        <v>3</v>
      </c>
      <c r="K55" s="32">
        <f>VLOOKUP(B55,'Уч дев'!$A$3:$I$527,8,FALSE)</f>
        <v>0</v>
      </c>
      <c r="L55" s="180"/>
      <c r="M55" s="182">
        <v>30.4</v>
      </c>
      <c r="N55" s="182"/>
      <c r="O55" s="183">
        <f t="shared" si="5"/>
        <v>30.4</v>
      </c>
      <c r="P55" s="184" t="str">
        <f>VLOOKUP(B55,'Уч дев'!$A$3:$G$527,7,FALSE)</f>
        <v>Минахметова О.В.</v>
      </c>
      <c r="Q55" s="287" t="s">
        <v>51</v>
      </c>
      <c r="R55" s="126"/>
      <c r="S55" s="152"/>
      <c r="T55" s="152"/>
      <c r="U55" s="15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57"/>
      <c r="AG55" s="57"/>
      <c r="AH55" s="57"/>
      <c r="AI55" s="57"/>
      <c r="AJ55" s="57"/>
      <c r="AK55" s="57"/>
      <c r="AL55" s="57"/>
    </row>
    <row r="56" spans="1:38" s="115" customFormat="1" ht="15" customHeight="1">
      <c r="A56" s="133">
        <v>44</v>
      </c>
      <c r="B56" s="133">
        <v>504</v>
      </c>
      <c r="C56" s="134" t="str">
        <f>VLOOKUP(B56,'Уч дев'!$A$3:$G$527,2,FALSE)</f>
        <v>Зайцева Анастасия</v>
      </c>
      <c r="D56" s="135">
        <f>VLOOKUP(B56,'Уч дев'!$A$3:$G$527,3,FALSE)</f>
        <v>2004</v>
      </c>
      <c r="E56" s="136" t="str">
        <f>VLOOKUP(B56,'Уч дев'!$A$3:$G$527,4,FALSE)</f>
        <v>3</v>
      </c>
      <c r="F56" s="134" t="str">
        <f>VLOOKUP(B56,'Уч дев'!$A$3:$G$527,5,FALSE)</f>
        <v>Пензенская</v>
      </c>
      <c r="G56" s="138" t="str">
        <f>VLOOKUP(B56,'Уч дев'!$A$3:$G$527,6,FALSE)</f>
        <v>КСШОР</v>
      </c>
      <c r="H56" s="158">
        <f t="shared" si="6"/>
        <v>30.4</v>
      </c>
      <c r="I56" s="158"/>
      <c r="J56" s="180">
        <f t="shared" si="4"/>
        <v>3</v>
      </c>
      <c r="K56" s="32" t="str">
        <f>VLOOKUP(B56,'Уч дев'!$A$3:$I$527,8,FALSE)</f>
        <v>л</v>
      </c>
      <c r="L56" s="180"/>
      <c r="M56" s="182">
        <v>30.4</v>
      </c>
      <c r="N56" s="182"/>
      <c r="O56" s="183">
        <f t="shared" si="5"/>
        <v>30.4</v>
      </c>
      <c r="P56" s="184" t="str">
        <f>VLOOKUP(B56,'Уч дев'!$A$3:$G$527,7,FALSE)</f>
        <v>Карасик Н.А.,А.Г.</v>
      </c>
      <c r="Q56" s="288" t="s">
        <v>83</v>
      </c>
      <c r="R56" s="154"/>
      <c r="S56" s="126"/>
      <c r="T56" s="154"/>
      <c r="U56" s="154"/>
      <c r="W56" s="72"/>
      <c r="AF56" s="204"/>
      <c r="AG56" s="204"/>
      <c r="AH56" s="204"/>
      <c r="AI56" s="204"/>
      <c r="AJ56" s="204"/>
      <c r="AK56" s="204"/>
      <c r="AL56" s="204"/>
    </row>
    <row r="57" spans="1:38" s="115" customFormat="1" ht="15" customHeight="1">
      <c r="A57" s="133">
        <v>45</v>
      </c>
      <c r="B57" s="133">
        <v>499</v>
      </c>
      <c r="C57" s="134" t="str">
        <f>VLOOKUP(B57,'Уч дев'!$A$3:$G$527,2,FALSE)</f>
        <v>Духачева Анастасия</v>
      </c>
      <c r="D57" s="135">
        <f>VLOOKUP(B57,'Уч дев'!$A$3:$G$527,3,FALSE)</f>
        <v>2004</v>
      </c>
      <c r="E57" s="136" t="str">
        <f>VLOOKUP(B57,'Уч дев'!$A$3:$G$527,4,FALSE)</f>
        <v>3</v>
      </c>
      <c r="F57" s="134" t="str">
        <f>VLOOKUP(B57,'Уч дев'!$A$3:$G$527,5,FALSE)</f>
        <v>Пензенская</v>
      </c>
      <c r="G57" s="138" t="str">
        <f>VLOOKUP(B57,'Уч дев'!$A$3:$G$527,6,FALSE)</f>
        <v>КСШОР</v>
      </c>
      <c r="H57" s="158">
        <f t="shared" si="6"/>
        <v>30.4</v>
      </c>
      <c r="I57" s="158"/>
      <c r="J57" s="180">
        <f t="shared" si="4"/>
        <v>3</v>
      </c>
      <c r="K57" s="32" t="str">
        <f>VLOOKUP(B57,'Уч дев'!$A$3:$I$527,8,FALSE)</f>
        <v>л</v>
      </c>
      <c r="L57" s="180"/>
      <c r="M57" s="182">
        <v>30.4</v>
      </c>
      <c r="N57" s="182"/>
      <c r="O57" s="183">
        <f t="shared" si="5"/>
        <v>30.4</v>
      </c>
      <c r="P57" s="184" t="str">
        <f>VLOOKUP(B57,'Уч дев'!$A$3:$G$527,7,FALSE)</f>
        <v>Карасик Н.А.,А.Г.</v>
      </c>
      <c r="Q57" s="287" t="s">
        <v>77</v>
      </c>
      <c r="R57" s="126"/>
      <c r="S57" s="152"/>
      <c r="T57" s="152"/>
      <c r="U57" s="15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57"/>
      <c r="AG57" s="57"/>
      <c r="AH57" s="57"/>
      <c r="AI57" s="57"/>
      <c r="AJ57" s="57"/>
      <c r="AK57" s="57"/>
      <c r="AL57" s="57"/>
    </row>
    <row r="58" spans="1:38" s="72" customFormat="1" ht="15" customHeight="1">
      <c r="A58" s="133">
        <v>46</v>
      </c>
      <c r="B58" s="133">
        <v>419</v>
      </c>
      <c r="C58" s="134" t="str">
        <f>VLOOKUP(B58,'Уч дев'!$A$3:$G$527,2,FALSE)</f>
        <v>Баранова Анна</v>
      </c>
      <c r="D58" s="135">
        <f>VLOOKUP(B58,'Уч дев'!$A$3:$G$527,3,FALSE)</f>
        <v>2004</v>
      </c>
      <c r="E58" s="136" t="str">
        <f>VLOOKUP(B58,'Уч дев'!$A$3:$G$527,4,FALSE)</f>
        <v>2</v>
      </c>
      <c r="F58" s="134" t="str">
        <f>VLOOKUP(B58,'Уч дев'!$A$3:$G$527,5,FALSE)</f>
        <v>Тамбовская</v>
      </c>
      <c r="G58" s="138" t="str">
        <f>VLOOKUP(B58,'Уч дев'!$A$3:$G$527,6,FALSE)</f>
        <v>ДЮСШ-2 Котовск</v>
      </c>
      <c r="H58" s="158">
        <f t="shared" si="6"/>
        <v>30.5</v>
      </c>
      <c r="I58" s="158"/>
      <c r="J58" s="180">
        <f t="shared" si="4"/>
        <v>3</v>
      </c>
      <c r="K58" s="32">
        <f>VLOOKUP(B58,'Уч дев'!$A$3:$I$527,8,FALSE)</f>
        <v>0</v>
      </c>
      <c r="L58" s="180"/>
      <c r="M58" s="182">
        <v>30.5</v>
      </c>
      <c r="N58" s="182"/>
      <c r="O58" s="183">
        <f t="shared" si="5"/>
        <v>30.5</v>
      </c>
      <c r="P58" s="184" t="str">
        <f>VLOOKUP(B58,'Уч дев'!$A$3:$G$527,7,FALSE)</f>
        <v>Лукьянова С.А.</v>
      </c>
      <c r="Q58" s="287" t="s">
        <v>77</v>
      </c>
      <c r="R58" s="152"/>
      <c r="S58" s="152"/>
      <c r="T58" s="152"/>
      <c r="U58" s="152"/>
      <c r="AF58" s="57"/>
      <c r="AG58" s="57"/>
      <c r="AH58" s="57"/>
      <c r="AI58" s="57"/>
      <c r="AJ58" s="57"/>
      <c r="AK58" s="57"/>
      <c r="AL58" s="57"/>
    </row>
    <row r="59" spans="1:38" s="72" customFormat="1" ht="15" customHeight="1">
      <c r="A59" s="133">
        <v>47</v>
      </c>
      <c r="B59" s="133">
        <v>567</v>
      </c>
      <c r="C59" s="134" t="str">
        <f>VLOOKUP(B59,'Уч дев'!$A$3:$G$527,2,FALSE)</f>
        <v>Яковлева Елизавета</v>
      </c>
      <c r="D59" s="135">
        <f>VLOOKUP(B59,'Уч дев'!$A$3:$G$527,3,FALSE)</f>
        <v>2005</v>
      </c>
      <c r="E59" s="136" t="str">
        <f>VLOOKUP(B59,'Уч дев'!$A$3:$G$527,4,FALSE)</f>
        <v>3</v>
      </c>
      <c r="F59" s="134" t="str">
        <f>VLOOKUP(B59,'Уч дев'!$A$3:$G$527,5,FALSE)</f>
        <v>Пензенская</v>
      </c>
      <c r="G59" s="138" t="str">
        <f>VLOOKUP(B59,'Уч дев'!$A$3:$G$527,6,FALSE)</f>
        <v>СШ-6</v>
      </c>
      <c r="H59" s="158">
        <f t="shared" si="6"/>
        <v>30.7</v>
      </c>
      <c r="I59" s="158"/>
      <c r="J59" s="180">
        <f t="shared" si="4"/>
        <v>3</v>
      </c>
      <c r="K59" s="32" t="str">
        <f>VLOOKUP(B59,'Уч дев'!$A$3:$I$527,8,FALSE)</f>
        <v>л</v>
      </c>
      <c r="L59" s="180"/>
      <c r="M59" s="182">
        <v>30.7</v>
      </c>
      <c r="N59" s="182"/>
      <c r="O59" s="183">
        <f t="shared" si="5"/>
        <v>30.7</v>
      </c>
      <c r="P59" s="184" t="str">
        <f>VLOOKUP(B59,'Уч дев'!$A$3:$G$527,7,FALSE)</f>
        <v>Земсков А.М.</v>
      </c>
      <c r="Q59" s="287" t="s">
        <v>83</v>
      </c>
      <c r="R59" s="152"/>
      <c r="S59" s="152"/>
      <c r="T59" s="152"/>
      <c r="U59" s="152"/>
      <c r="AF59" s="57"/>
      <c r="AG59" s="57"/>
      <c r="AH59" s="57"/>
      <c r="AI59" s="57"/>
      <c r="AJ59" s="57"/>
      <c r="AK59" s="57"/>
      <c r="AL59" s="57"/>
    </row>
    <row r="60" spans="1:38" s="72" customFormat="1" ht="15" customHeight="1">
      <c r="A60" s="133">
        <v>48</v>
      </c>
      <c r="B60" s="133">
        <v>546</v>
      </c>
      <c r="C60" s="134" t="str">
        <f>VLOOKUP(B60,'Уч дев'!$A$3:$G$527,2,FALSE)</f>
        <v>Семочкина Анастасия</v>
      </c>
      <c r="D60" s="135">
        <f>VLOOKUP(B60,'Уч дев'!$A$3:$G$527,3,FALSE)</f>
        <v>2005</v>
      </c>
      <c r="E60" s="136"/>
      <c r="F60" s="134" t="str">
        <f>VLOOKUP(B60,'Уч дев'!$A$3:$G$527,5,FALSE)</f>
        <v>Пензенская</v>
      </c>
      <c r="G60" s="138" t="str">
        <f>VLOOKUP(B60,'Уч дев'!$A$3:$G$527,6,FALSE)</f>
        <v>СШ-6</v>
      </c>
      <c r="H60" s="158">
        <f t="shared" si="6"/>
        <v>30.8</v>
      </c>
      <c r="I60" s="158"/>
      <c r="J60" s="180">
        <f t="shared" si="4"/>
        <v>3</v>
      </c>
      <c r="K60" s="32" t="str">
        <f>VLOOKUP(B60,'Уч дев'!$A$3:$I$527,8,FALSE)</f>
        <v>л</v>
      </c>
      <c r="L60" s="180"/>
      <c r="M60" s="182">
        <v>30.8</v>
      </c>
      <c r="N60" s="182"/>
      <c r="O60" s="183">
        <f t="shared" si="5"/>
        <v>30.8</v>
      </c>
      <c r="P60" s="184" t="str">
        <f>VLOOKUP(B60,'Уч дев'!$A$3:$G$527,7,FALSE)</f>
        <v>Кабанова Н.С.,Мазыкин А.Г.</v>
      </c>
      <c r="Q60" s="287" t="s">
        <v>77</v>
      </c>
      <c r="R60" s="152"/>
      <c r="S60" s="152"/>
      <c r="T60" s="152"/>
      <c r="U60" s="152"/>
      <c r="AF60" s="57"/>
      <c r="AG60" s="57"/>
      <c r="AH60" s="57"/>
      <c r="AI60" s="57"/>
      <c r="AJ60" s="57"/>
      <c r="AK60" s="57"/>
      <c r="AL60" s="57"/>
    </row>
    <row r="61" spans="1:38" s="115" customFormat="1" ht="15" customHeight="1">
      <c r="A61" s="133">
        <v>49</v>
      </c>
      <c r="B61" s="133">
        <v>139</v>
      </c>
      <c r="C61" s="134" t="str">
        <f>VLOOKUP(B61,'Уч дев'!$A$3:$G$527,2,FALSE)</f>
        <v>Сочинева Софья</v>
      </c>
      <c r="D61" s="135">
        <f>VLOOKUP(B61,'Уч дев'!$A$3:$G$527,3,FALSE)</f>
        <v>2005</v>
      </c>
      <c r="E61" s="136" t="str">
        <f>VLOOKUP(B61,'Уч дев'!$A$3:$G$527,4,FALSE)</f>
        <v>3</v>
      </c>
      <c r="F61" s="134" t="str">
        <f>VLOOKUP(B61,'Уч дев'!$A$3:$G$527,5,FALSE)</f>
        <v>Пензенская</v>
      </c>
      <c r="G61" s="138" t="str">
        <f>VLOOKUP(B61,'Уч дев'!$A$3:$G$527,6,FALSE)</f>
        <v>КСШОР</v>
      </c>
      <c r="H61" s="158">
        <f t="shared" si="6"/>
        <v>30.9</v>
      </c>
      <c r="I61" s="158"/>
      <c r="J61" s="180">
        <f t="shared" si="4"/>
        <v>3</v>
      </c>
      <c r="K61" s="32">
        <f>VLOOKUP(B61,'Уч дев'!$A$3:$I$527,8,FALSE)</f>
        <v>0</v>
      </c>
      <c r="L61" s="180"/>
      <c r="M61" s="182">
        <v>30.9</v>
      </c>
      <c r="N61" s="182"/>
      <c r="O61" s="183">
        <f t="shared" si="5"/>
        <v>30.9</v>
      </c>
      <c r="P61" s="184" t="str">
        <f>VLOOKUP(B61,'Уч дев'!$A$3:$G$527,7,FALSE)</f>
        <v>Зотова Н.А.</v>
      </c>
      <c r="Q61" s="288" t="s">
        <v>83</v>
      </c>
      <c r="R61" s="154"/>
      <c r="S61" s="126"/>
      <c r="T61" s="154"/>
      <c r="U61" s="154"/>
      <c r="W61" s="72"/>
      <c r="Y61" s="73"/>
      <c r="AF61" s="204"/>
      <c r="AG61" s="204"/>
      <c r="AH61" s="204"/>
      <c r="AI61" s="204"/>
      <c r="AJ61" s="204"/>
      <c r="AK61" s="204"/>
      <c r="AL61" s="204"/>
    </row>
    <row r="62" spans="1:38" s="115" customFormat="1" ht="15" customHeight="1">
      <c r="A62" s="133">
        <v>50</v>
      </c>
      <c r="B62" s="133">
        <v>501</v>
      </c>
      <c r="C62" s="134" t="str">
        <f>VLOOKUP(B62,'Уч дев'!$A$3:$G$527,2,FALSE)</f>
        <v>Филатова Валерия</v>
      </c>
      <c r="D62" s="135">
        <f>VLOOKUP(B62,'Уч дев'!$A$3:$G$527,3,FALSE)</f>
        <v>2005</v>
      </c>
      <c r="E62" s="136" t="str">
        <f>VLOOKUP(B62,'Уч дев'!$A$3:$G$527,4,FALSE)</f>
        <v>3</v>
      </c>
      <c r="F62" s="134" t="str">
        <f>VLOOKUP(B62,'Уч дев'!$A$3:$G$527,5,FALSE)</f>
        <v>Пензенская</v>
      </c>
      <c r="G62" s="138" t="str">
        <f>VLOOKUP(B62,'Уч дев'!$A$3:$G$527,6,FALSE)</f>
        <v>КСШОР</v>
      </c>
      <c r="H62" s="158">
        <f t="shared" si="6"/>
        <v>30.9</v>
      </c>
      <c r="I62" s="158"/>
      <c r="J62" s="180">
        <f t="shared" si="4"/>
        <v>3</v>
      </c>
      <c r="K62" s="32" t="str">
        <f>VLOOKUP(B62,'Уч дев'!$A$3:$I$527,8,FALSE)</f>
        <v>л</v>
      </c>
      <c r="L62" s="180"/>
      <c r="M62" s="182">
        <v>30.9</v>
      </c>
      <c r="N62" s="182"/>
      <c r="O62" s="183">
        <f t="shared" si="5"/>
        <v>30.9</v>
      </c>
      <c r="P62" s="184" t="str">
        <f>VLOOKUP(B62,'Уч дев'!$A$3:$G$527,7,FALSE)</f>
        <v>Карасик Н.А.,А.Г.</v>
      </c>
      <c r="Q62" s="288" t="s">
        <v>521</v>
      </c>
      <c r="R62" s="154"/>
      <c r="S62" s="126"/>
      <c r="T62" s="154"/>
      <c r="U62" s="154"/>
      <c r="W62" s="72"/>
      <c r="AF62" s="204"/>
      <c r="AG62" s="204"/>
      <c r="AH62" s="204"/>
      <c r="AI62" s="204"/>
      <c r="AJ62" s="204"/>
      <c r="AK62" s="204"/>
      <c r="AL62" s="204"/>
    </row>
    <row r="63" spans="1:38" s="115" customFormat="1" ht="15" customHeight="1">
      <c r="A63" s="133">
        <v>51</v>
      </c>
      <c r="B63" s="133">
        <v>309</v>
      </c>
      <c r="C63" s="134" t="str">
        <f>VLOOKUP(B63,'Уч дев'!$A$3:$G$527,2,FALSE)</f>
        <v>Самсонова Анна</v>
      </c>
      <c r="D63" s="135">
        <f>VLOOKUP(B63,'Уч дев'!$A$3:$G$527,3,FALSE)</f>
        <v>2005</v>
      </c>
      <c r="E63" s="136"/>
      <c r="F63" s="134" t="str">
        <f>VLOOKUP(B63,'Уч дев'!$A$3:$G$527,5,FALSE)</f>
        <v>Пензенская</v>
      </c>
      <c r="G63" s="138" t="str">
        <f>VLOOKUP(B63,'Уч дев'!$A$3:$G$527,6,FALSE)</f>
        <v>ДЮСШ Башмаково</v>
      </c>
      <c r="H63" s="158">
        <f t="shared" si="6"/>
        <v>31</v>
      </c>
      <c r="I63" s="158"/>
      <c r="J63" s="180">
        <f t="shared" si="4"/>
        <v>3</v>
      </c>
      <c r="K63" s="32">
        <f>VLOOKUP(B63,'Уч дев'!$A$3:$I$527,8,FALSE)</f>
        <v>0</v>
      </c>
      <c r="L63" s="180"/>
      <c r="M63" s="182">
        <v>31</v>
      </c>
      <c r="N63" s="182"/>
      <c r="O63" s="183">
        <f t="shared" si="5"/>
        <v>31</v>
      </c>
      <c r="P63" s="184" t="str">
        <f>VLOOKUP(B63,'Уч дев'!$A$3:$G$527,7,FALSE)</f>
        <v>Безиков М.В.</v>
      </c>
      <c r="Q63" s="287" t="s">
        <v>521</v>
      </c>
      <c r="R63" s="126"/>
      <c r="S63" s="126"/>
      <c r="T63" s="152"/>
      <c r="U63" s="15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57"/>
      <c r="AG63" s="57"/>
      <c r="AH63" s="57"/>
      <c r="AI63" s="57"/>
      <c r="AJ63" s="57"/>
      <c r="AK63" s="57"/>
      <c r="AL63" s="57"/>
    </row>
    <row r="64" spans="1:38" s="115" customFormat="1" ht="15" customHeight="1">
      <c r="A64" s="133">
        <v>52</v>
      </c>
      <c r="B64" s="133">
        <v>498</v>
      </c>
      <c r="C64" s="134" t="str">
        <f>VLOOKUP(B64,'Уч дев'!$A$3:$G$527,2,FALSE)</f>
        <v>Лимонова Юлия</v>
      </c>
      <c r="D64" s="135">
        <f>VLOOKUP(B64,'Уч дев'!$A$3:$G$527,3,FALSE)</f>
        <v>2005</v>
      </c>
      <c r="E64" s="136" t="str">
        <f>VLOOKUP(B64,'Уч дев'!$A$3:$G$527,4,FALSE)</f>
        <v>3</v>
      </c>
      <c r="F64" s="134" t="str">
        <f>VLOOKUP(B64,'Уч дев'!$A$3:$G$527,5,FALSE)</f>
        <v>Пензенская</v>
      </c>
      <c r="G64" s="138" t="str">
        <f>VLOOKUP(B64,'Уч дев'!$A$3:$G$527,6,FALSE)</f>
        <v>КСШОР</v>
      </c>
      <c r="H64" s="158">
        <f t="shared" si="6"/>
        <v>31</v>
      </c>
      <c r="I64" s="158"/>
      <c r="J64" s="180">
        <f t="shared" si="4"/>
        <v>3</v>
      </c>
      <c r="K64" s="32" t="str">
        <f>VLOOKUP(B64,'Уч дев'!$A$3:$I$527,8,FALSE)</f>
        <v>л</v>
      </c>
      <c r="L64" s="180"/>
      <c r="M64" s="182">
        <v>31</v>
      </c>
      <c r="N64" s="182"/>
      <c r="O64" s="183">
        <f t="shared" si="5"/>
        <v>31</v>
      </c>
      <c r="P64" s="184" t="str">
        <f>VLOOKUP(B64,'Уч дев'!$A$3:$G$527,7,FALSE)</f>
        <v>Карасик Н.А.,А.Г.</v>
      </c>
      <c r="Q64" s="287" t="s">
        <v>83</v>
      </c>
      <c r="R64" s="126"/>
      <c r="S64" s="152"/>
      <c r="T64" s="152"/>
      <c r="U64" s="15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57"/>
      <c r="AG64" s="57"/>
      <c r="AH64" s="57"/>
      <c r="AI64" s="57"/>
      <c r="AJ64" s="57"/>
      <c r="AK64" s="57"/>
      <c r="AL64" s="57"/>
    </row>
    <row r="65" spans="1:38" s="115" customFormat="1" ht="15" customHeight="1">
      <c r="A65" s="133">
        <v>53</v>
      </c>
      <c r="B65" s="133">
        <v>678</v>
      </c>
      <c r="C65" s="134" t="str">
        <f>VLOOKUP(B65,'Уч дев'!$A$3:$G$527,2,FALSE)</f>
        <v>Юнушкина София</v>
      </c>
      <c r="D65" s="135">
        <f>VLOOKUP(B65,'Уч дев'!$A$3:$G$527,3,FALSE)</f>
        <v>2004</v>
      </c>
      <c r="E65" s="136"/>
      <c r="F65" s="134" t="str">
        <f>VLOOKUP(B65,'Уч дев'!$A$3:$G$527,5,FALSE)</f>
        <v>Пензенская</v>
      </c>
      <c r="G65" s="138" t="str">
        <f>VLOOKUP(B65,'Уч дев'!$A$3:$G$527,6,FALSE)</f>
        <v>СШОР Заречный</v>
      </c>
      <c r="H65" s="158">
        <f t="shared" si="6"/>
        <v>31</v>
      </c>
      <c r="I65" s="158"/>
      <c r="J65" s="180">
        <f t="shared" si="4"/>
        <v>3</v>
      </c>
      <c r="K65" s="32">
        <f>VLOOKUP(B65,'Уч дев'!$A$3:$I$527,8,FALSE)</f>
        <v>0</v>
      </c>
      <c r="L65" s="180"/>
      <c r="M65" s="182">
        <v>31</v>
      </c>
      <c r="N65" s="182"/>
      <c r="O65" s="183">
        <f t="shared" si="5"/>
        <v>31</v>
      </c>
      <c r="P65" s="184" t="str">
        <f>VLOOKUP(B65,'Уч дев'!$A$3:$G$527,7,FALSE)</f>
        <v>Кораблев В.В.</v>
      </c>
      <c r="Q65" s="288" t="s">
        <v>83</v>
      </c>
      <c r="R65" s="154"/>
      <c r="S65" s="154"/>
      <c r="T65" s="154"/>
      <c r="U65" s="154"/>
      <c r="W65" s="72"/>
      <c r="X65" s="72"/>
      <c r="Y65" s="73"/>
      <c r="AF65" s="204"/>
      <c r="AG65" s="204"/>
      <c r="AH65" s="204"/>
      <c r="AI65" s="204"/>
      <c r="AJ65" s="204"/>
      <c r="AK65" s="204"/>
      <c r="AL65" s="204"/>
    </row>
    <row r="66" spans="1:38" s="72" customFormat="1" ht="15" customHeight="1">
      <c r="A66" s="133">
        <v>54</v>
      </c>
      <c r="B66" s="133">
        <v>205</v>
      </c>
      <c r="C66" s="134" t="str">
        <f>VLOOKUP(B66,'Уч дев'!$A$3:$G$527,2,FALSE)</f>
        <v>Кузнецова Анастасия</v>
      </c>
      <c r="D66" s="135" t="str">
        <f>VLOOKUP(B66,'Уч дев'!$A$3:$G$527,3,FALSE)</f>
        <v>2004</v>
      </c>
      <c r="E66" s="136">
        <f>VLOOKUP(B66,'Уч дев'!$A$3:$G$527,4,FALSE)</f>
        <v>3</v>
      </c>
      <c r="F66" s="134" t="str">
        <f>VLOOKUP(B66,'Уч дев'!$A$3:$G$527,5,FALSE)</f>
        <v>Пензенская</v>
      </c>
      <c r="G66" s="138" t="str">
        <f>VLOOKUP(B66,'Уч дев'!$A$3:$G$527,6,FALSE)</f>
        <v>ДЮСШ Нижнеломовский</v>
      </c>
      <c r="H66" s="158">
        <f t="shared" si="6"/>
        <v>31.1</v>
      </c>
      <c r="I66" s="158"/>
      <c r="J66" s="180">
        <f t="shared" si="4"/>
        <v>3</v>
      </c>
      <c r="K66" s="32">
        <f>VLOOKUP(B66,'Уч дев'!$A$3:$I$527,8,FALSE)</f>
        <v>0</v>
      </c>
      <c r="L66" s="180"/>
      <c r="M66" s="182">
        <v>31.1</v>
      </c>
      <c r="N66" s="182"/>
      <c r="O66" s="183">
        <f t="shared" si="5"/>
        <v>31.1</v>
      </c>
      <c r="P66" s="184" t="str">
        <f>VLOOKUP(B66,'Уч дев'!$A$3:$G$527,7,FALSE)</f>
        <v>Курлыкин Д.Ю. Попов А.Ю.</v>
      </c>
      <c r="Q66" s="287" t="s">
        <v>521</v>
      </c>
      <c r="R66" s="126"/>
      <c r="S66" s="152"/>
      <c r="T66" s="152"/>
      <c r="U66" s="152"/>
      <c r="AF66" s="57"/>
      <c r="AG66" s="57"/>
      <c r="AH66" s="57"/>
      <c r="AI66" s="57"/>
      <c r="AJ66" s="57"/>
      <c r="AK66" s="57"/>
      <c r="AL66" s="57"/>
    </row>
    <row r="67" spans="1:38" s="72" customFormat="1" ht="15" customHeight="1">
      <c r="A67" s="133">
        <v>55</v>
      </c>
      <c r="B67" s="133">
        <v>592</v>
      </c>
      <c r="C67" s="134" t="str">
        <f>VLOOKUP(B67,'Уч дев'!$A$3:$G$527,2,FALSE)</f>
        <v>Медведева Виктория</v>
      </c>
      <c r="D67" s="135">
        <f>VLOOKUP(B67,'Уч дев'!$A$3:$G$527,3,FALSE)</f>
        <v>2005</v>
      </c>
      <c r="E67" s="136"/>
      <c r="F67" s="134" t="str">
        <f>VLOOKUP(B67,'Уч дев'!$A$3:$G$527,5,FALSE)</f>
        <v>Пензенская</v>
      </c>
      <c r="G67" s="138" t="str">
        <f>VLOOKUP(B67,'Уч дев'!$A$3:$G$527,6,FALSE)</f>
        <v>СШ-6</v>
      </c>
      <c r="H67" s="158">
        <f t="shared" si="6"/>
        <v>31.1</v>
      </c>
      <c r="I67" s="158"/>
      <c r="J67" s="180">
        <f t="shared" si="4"/>
        <v>3</v>
      </c>
      <c r="K67" s="32" t="str">
        <f>VLOOKUP(B67,'Уч дев'!$A$3:$I$527,8,FALSE)</f>
        <v>л</v>
      </c>
      <c r="L67" s="180"/>
      <c r="M67" s="182">
        <v>31.1</v>
      </c>
      <c r="N67" s="182"/>
      <c r="O67" s="183">
        <f t="shared" si="5"/>
        <v>31.1</v>
      </c>
      <c r="P67" s="184" t="str">
        <f>VLOOKUP(B67,'Уч дев'!$A$3:$G$527,7,FALSE)</f>
        <v>Земсков А.М.</v>
      </c>
      <c r="Q67" s="288" t="s">
        <v>83</v>
      </c>
      <c r="R67" s="126"/>
      <c r="S67" s="126"/>
      <c r="T67" s="154"/>
      <c r="U67" s="154"/>
      <c r="V67" s="115"/>
      <c r="X67" s="115"/>
      <c r="Y67" s="73"/>
      <c r="Z67" s="115"/>
      <c r="AA67" s="115"/>
      <c r="AB67" s="115"/>
      <c r="AC67" s="115"/>
      <c r="AD67" s="115"/>
      <c r="AE67" s="115"/>
      <c r="AF67" s="204"/>
      <c r="AG67" s="204"/>
      <c r="AH67" s="204"/>
      <c r="AI67" s="204"/>
      <c r="AJ67" s="204"/>
      <c r="AK67" s="204"/>
      <c r="AL67" s="204"/>
    </row>
    <row r="68" spans="1:38" s="72" customFormat="1" ht="15" customHeight="1">
      <c r="A68" s="133">
        <v>56</v>
      </c>
      <c r="B68" s="133">
        <v>570</v>
      </c>
      <c r="C68" s="134" t="str">
        <f>VLOOKUP(B68,'Уч дев'!$A$3:$G$527,2,FALSE)</f>
        <v>Сдобникова Валерия</v>
      </c>
      <c r="D68" s="135">
        <f>VLOOKUP(B68,'Уч дев'!$A$3:$G$527,3,FALSE)</f>
        <v>2005</v>
      </c>
      <c r="E68" s="136" t="str">
        <f>VLOOKUP(B68,'Уч дев'!$A$3:$G$527,4,FALSE)</f>
        <v>3</v>
      </c>
      <c r="F68" s="134" t="str">
        <f>VLOOKUP(B68,'Уч дев'!$A$3:$G$527,5,FALSE)</f>
        <v>Пензенская</v>
      </c>
      <c r="G68" s="138" t="str">
        <f>VLOOKUP(B68,'Уч дев'!$A$3:$G$527,6,FALSE)</f>
        <v>КСШОР</v>
      </c>
      <c r="H68" s="158">
        <f t="shared" si="6"/>
        <v>31.2</v>
      </c>
      <c r="I68" s="158"/>
      <c r="J68" s="180">
        <f t="shared" si="4"/>
        <v>3</v>
      </c>
      <c r="K68" s="32" t="str">
        <f>VLOOKUP(B68,'Уч дев'!$A$3:$I$527,8,FALSE)</f>
        <v>л</v>
      </c>
      <c r="L68" s="180"/>
      <c r="M68" s="182">
        <v>31.2</v>
      </c>
      <c r="N68" s="182"/>
      <c r="O68" s="183">
        <f t="shared" si="5"/>
        <v>31.2</v>
      </c>
      <c r="P68" s="184" t="str">
        <f>VLOOKUP(B68,'Уч дев'!$A$3:$G$527,7,FALSE)</f>
        <v>Конова Т.В.</v>
      </c>
      <c r="Q68" s="286" t="s">
        <v>77</v>
      </c>
      <c r="R68" s="126"/>
      <c r="S68" s="126"/>
      <c r="T68" s="156"/>
      <c r="U68" s="157"/>
      <c r="V68" s="60"/>
      <c r="W68" s="112"/>
      <c r="Y68" s="73"/>
      <c r="Z68" s="76"/>
      <c r="AA68" s="76"/>
      <c r="AB68" s="76"/>
      <c r="AC68" s="76"/>
      <c r="AD68" s="76"/>
      <c r="AE68" s="76"/>
      <c r="AF68" s="203"/>
      <c r="AG68" s="203"/>
      <c r="AH68" s="203"/>
      <c r="AI68" s="203"/>
      <c r="AJ68" s="203"/>
      <c r="AK68" s="203"/>
      <c r="AL68" s="203"/>
    </row>
    <row r="69" spans="1:38" s="115" customFormat="1" ht="15" customHeight="1">
      <c r="A69" s="133">
        <v>57</v>
      </c>
      <c r="B69" s="133">
        <v>597</v>
      </c>
      <c r="C69" s="134" t="str">
        <f>VLOOKUP(B69,'Уч дев'!$A$3:$G$527,2,FALSE)</f>
        <v>Шавохина Ангелина</v>
      </c>
      <c r="D69" s="135">
        <f>VLOOKUP(B69,'Уч дев'!$A$3:$G$527,3,FALSE)</f>
        <v>2005</v>
      </c>
      <c r="E69" s="136"/>
      <c r="F69" s="134" t="str">
        <f>VLOOKUP(B69,'Уч дев'!$A$3:$G$527,5,FALSE)</f>
        <v>Пензенская</v>
      </c>
      <c r="G69" s="138" t="str">
        <f>VLOOKUP(B69,'Уч дев'!$A$3:$G$527,6,FALSE)</f>
        <v>СШ-6</v>
      </c>
      <c r="H69" s="158">
        <f t="shared" si="6"/>
        <v>31.3</v>
      </c>
      <c r="I69" s="158"/>
      <c r="J69" s="180">
        <f t="shared" si="4"/>
        <v>3</v>
      </c>
      <c r="K69" s="32" t="str">
        <f>VLOOKUP(B69,'Уч дев'!$A$3:$I$527,8,FALSE)</f>
        <v>л</v>
      </c>
      <c r="L69" s="180"/>
      <c r="M69" s="182">
        <v>31.3</v>
      </c>
      <c r="N69" s="182"/>
      <c r="O69" s="183">
        <f t="shared" si="5"/>
        <v>31.3</v>
      </c>
      <c r="P69" s="184" t="str">
        <f>VLOOKUP(B69,'Уч дев'!$A$3:$G$527,7,FALSE)</f>
        <v>Краснова И.Н.</v>
      </c>
      <c r="Q69" s="287" t="s">
        <v>83</v>
      </c>
      <c r="R69" s="152"/>
      <c r="S69" s="152"/>
      <c r="T69" s="152"/>
      <c r="U69" s="15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57"/>
      <c r="AG69" s="57"/>
      <c r="AH69" s="57"/>
      <c r="AI69" s="57"/>
      <c r="AJ69" s="57"/>
      <c r="AK69" s="57"/>
      <c r="AL69" s="57"/>
    </row>
    <row r="70" spans="1:38" s="115" customFormat="1" ht="15" customHeight="1">
      <c r="A70" s="133">
        <v>58</v>
      </c>
      <c r="B70" s="133">
        <v>310</v>
      </c>
      <c r="C70" s="134" t="str">
        <f>VLOOKUP(B70,'Уч дев'!$A$3:$G$527,2,FALSE)</f>
        <v>Чумакова Светлана</v>
      </c>
      <c r="D70" s="135">
        <f>VLOOKUP(B70,'Уч дев'!$A$3:$G$527,3,FALSE)</f>
        <v>2005</v>
      </c>
      <c r="E70" s="136"/>
      <c r="F70" s="134" t="str">
        <f>VLOOKUP(B70,'Уч дев'!$A$3:$G$527,5,FALSE)</f>
        <v>Пензенская</v>
      </c>
      <c r="G70" s="138" t="str">
        <f>VLOOKUP(B70,'Уч дев'!$A$3:$G$527,6,FALSE)</f>
        <v>ДЮСШ Башмаково</v>
      </c>
      <c r="H70" s="158">
        <f t="shared" si="6"/>
        <v>31.6</v>
      </c>
      <c r="I70" s="158"/>
      <c r="J70" s="180">
        <f t="shared" si="4"/>
        <v>3</v>
      </c>
      <c r="K70" s="32">
        <f>VLOOKUP(B70,'Уч дев'!$A$3:$I$527,8,FALSE)</f>
        <v>0</v>
      </c>
      <c r="L70" s="180"/>
      <c r="M70" s="182">
        <v>31.6</v>
      </c>
      <c r="N70" s="182"/>
      <c r="O70" s="183">
        <f t="shared" si="5"/>
        <v>31.6</v>
      </c>
      <c r="P70" s="184" t="str">
        <f>VLOOKUP(B70,'Уч дев'!$A$3:$G$527,7,FALSE)</f>
        <v>Безиков М.В.</v>
      </c>
      <c r="Q70" s="287" t="s">
        <v>83</v>
      </c>
      <c r="R70" s="152"/>
      <c r="S70" s="152"/>
      <c r="T70" s="152"/>
      <c r="U70" s="15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57"/>
      <c r="AG70" s="57"/>
      <c r="AH70" s="57"/>
      <c r="AI70" s="57"/>
      <c r="AJ70" s="57"/>
      <c r="AK70" s="57"/>
      <c r="AL70" s="57"/>
    </row>
    <row r="71" spans="1:38" s="115" customFormat="1" ht="15" customHeight="1">
      <c r="A71" s="133">
        <v>59</v>
      </c>
      <c r="B71" s="133">
        <v>212</v>
      </c>
      <c r="C71" s="134" t="str">
        <f>VLOOKUP(B71,'Уч дев'!$A$3:$G$527,2,FALSE)</f>
        <v>Агатицкая Алина</v>
      </c>
      <c r="D71" s="135" t="str">
        <f>VLOOKUP(B71,'Уч дев'!$A$3:$G$527,3,FALSE)</f>
        <v>2004</v>
      </c>
      <c r="E71" s="136" t="str">
        <f>VLOOKUP(B71,'Уч дев'!$A$3:$G$527,4,FALSE)</f>
        <v>3</v>
      </c>
      <c r="F71" s="134" t="str">
        <f>VLOOKUP(B71,'Уч дев'!$A$3:$G$527,5,FALSE)</f>
        <v>Пензенская</v>
      </c>
      <c r="G71" s="138" t="str">
        <f>VLOOKUP(B71,'Уч дев'!$A$3:$G$527,6,FALSE)</f>
        <v>ДЮСШ Нижнеломовский</v>
      </c>
      <c r="H71" s="158">
        <f t="shared" si="6"/>
        <v>31.7</v>
      </c>
      <c r="I71" s="158"/>
      <c r="J71" s="180">
        <f t="shared" si="4"/>
        <v>3</v>
      </c>
      <c r="K71" s="32">
        <f>VLOOKUP(B71,'Уч дев'!$A$3:$I$527,8,FALSE)</f>
        <v>0</v>
      </c>
      <c r="L71" s="180"/>
      <c r="M71" s="182">
        <v>31.7</v>
      </c>
      <c r="N71" s="182"/>
      <c r="O71" s="183">
        <f t="shared" si="5"/>
        <v>31.7</v>
      </c>
      <c r="P71" s="184" t="str">
        <f>VLOOKUP(B71,'Уч дев'!$A$3:$G$527,7,FALSE)</f>
        <v>Бесчастнова Л.Н.</v>
      </c>
      <c r="Q71" s="288" t="s">
        <v>521</v>
      </c>
      <c r="R71" s="126"/>
      <c r="S71" s="126"/>
      <c r="T71" s="154"/>
      <c r="U71" s="154"/>
      <c r="W71" s="72"/>
      <c r="Y71" s="73"/>
      <c r="AF71" s="204"/>
      <c r="AG71" s="204"/>
      <c r="AH71" s="204"/>
      <c r="AI71" s="204"/>
      <c r="AJ71" s="204"/>
      <c r="AK71" s="204"/>
      <c r="AL71" s="204"/>
    </row>
    <row r="72" spans="1:38" s="115" customFormat="1" ht="15" customHeight="1">
      <c r="A72" s="133">
        <v>60</v>
      </c>
      <c r="B72" s="133">
        <v>537</v>
      </c>
      <c r="C72" s="134" t="str">
        <f>VLOOKUP(B72,'Уч дев'!$A$3:$G$527,2,FALSE)</f>
        <v>Степина Виктория</v>
      </c>
      <c r="D72" s="135">
        <f>VLOOKUP(B72,'Уч дев'!$A$3:$G$527,3,FALSE)</f>
        <v>2005</v>
      </c>
      <c r="E72" s="136"/>
      <c r="F72" s="134" t="str">
        <f>VLOOKUP(B72,'Уч дев'!$A$3:$G$527,5,FALSE)</f>
        <v>Пензенская</v>
      </c>
      <c r="G72" s="138" t="str">
        <f>VLOOKUP(B72,'Уч дев'!$A$3:$G$527,6,FALSE)</f>
        <v>СШ-6</v>
      </c>
      <c r="H72" s="158">
        <f t="shared" si="6"/>
        <v>31.7</v>
      </c>
      <c r="I72" s="158"/>
      <c r="J72" s="180">
        <f t="shared" si="4"/>
        <v>3</v>
      </c>
      <c r="K72" s="32" t="str">
        <f>VLOOKUP(B72,'Уч дев'!$A$3:$I$527,8,FALSE)</f>
        <v>л</v>
      </c>
      <c r="L72" s="180"/>
      <c r="M72" s="182">
        <v>31.7</v>
      </c>
      <c r="N72" s="182"/>
      <c r="O72" s="183">
        <f t="shared" si="5"/>
        <v>31.7</v>
      </c>
      <c r="P72" s="184" t="str">
        <f>VLOOKUP(B72,'Уч дев'!$A$3:$G$527,7,FALSE)</f>
        <v>Кабанова Н.С.,Мазыкин А.Г.</v>
      </c>
      <c r="Q72" s="287" t="s">
        <v>83</v>
      </c>
      <c r="R72" s="152"/>
      <c r="S72" s="152"/>
      <c r="T72" s="152"/>
      <c r="U72" s="15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57"/>
      <c r="AG72" s="57"/>
      <c r="AH72" s="57"/>
      <c r="AI72" s="57"/>
      <c r="AJ72" s="57"/>
      <c r="AK72" s="57"/>
      <c r="AL72" s="57"/>
    </row>
    <row r="73" spans="1:38" s="115" customFormat="1" ht="15" customHeight="1">
      <c r="A73" s="133">
        <v>61</v>
      </c>
      <c r="B73" s="133">
        <v>543</v>
      </c>
      <c r="C73" s="134" t="str">
        <f>VLOOKUP(B73,'Уч дев'!$A$3:$G$527,2,FALSE)</f>
        <v>Никишина Виктория</v>
      </c>
      <c r="D73" s="135">
        <f>VLOOKUP(B73,'Уч дев'!$A$3:$G$527,3,FALSE)</f>
        <v>2004</v>
      </c>
      <c r="E73" s="136"/>
      <c r="F73" s="134" t="str">
        <f>VLOOKUP(B73,'Уч дев'!$A$3:$G$527,5,FALSE)</f>
        <v>Пензенская</v>
      </c>
      <c r="G73" s="138" t="str">
        <f>VLOOKUP(B73,'Уч дев'!$A$3:$G$527,6,FALSE)</f>
        <v>СШ-6</v>
      </c>
      <c r="H73" s="158">
        <f t="shared" si="6"/>
        <v>31.7</v>
      </c>
      <c r="I73" s="158"/>
      <c r="J73" s="180">
        <f t="shared" si="4"/>
        <v>3</v>
      </c>
      <c r="K73" s="32" t="str">
        <f>VLOOKUP(B73,'Уч дев'!$A$3:$I$527,8,FALSE)</f>
        <v>л</v>
      </c>
      <c r="L73" s="180"/>
      <c r="M73" s="182">
        <v>31.7</v>
      </c>
      <c r="N73" s="182"/>
      <c r="O73" s="183">
        <f t="shared" si="5"/>
        <v>31.7</v>
      </c>
      <c r="P73" s="184" t="str">
        <f>VLOOKUP(B73,'Уч дев'!$A$3:$G$527,7,FALSE)</f>
        <v>Кабанова Н.С.,Мазыкин А.Г.</v>
      </c>
      <c r="Q73" s="287" t="s">
        <v>521</v>
      </c>
      <c r="R73" s="152"/>
      <c r="S73" s="152"/>
      <c r="T73" s="152"/>
      <c r="U73" s="15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57"/>
      <c r="AG73" s="57"/>
      <c r="AH73" s="57"/>
      <c r="AI73" s="57"/>
      <c r="AJ73" s="57"/>
      <c r="AK73" s="57"/>
      <c r="AL73" s="57"/>
    </row>
    <row r="74" spans="1:38" s="115" customFormat="1" ht="15" customHeight="1">
      <c r="A74" s="133">
        <v>62</v>
      </c>
      <c r="B74" s="133">
        <v>190</v>
      </c>
      <c r="C74" s="134" t="str">
        <f>VLOOKUP(B74,'Уч дев'!$A$3:$G$527,2,FALSE)</f>
        <v>Кудряшова Арина</v>
      </c>
      <c r="D74" s="135">
        <f>VLOOKUP(B74,'Уч дев'!$A$3:$G$527,3,FALSE)</f>
        <v>2005</v>
      </c>
      <c r="E74" s="136" t="str">
        <f>VLOOKUP(B74,'Уч дев'!$A$3:$G$527,4,FALSE)</f>
        <v>1юн</v>
      </c>
      <c r="F74" s="134" t="str">
        <f>VLOOKUP(B74,'Уч дев'!$A$3:$G$527,5,FALSE)</f>
        <v>Пензенская</v>
      </c>
      <c r="G74" s="138" t="str">
        <f>VLOOKUP(B74,'Уч дев'!$A$3:$G$527,6,FALSE)</f>
        <v>СШ-6</v>
      </c>
      <c r="H74" s="158">
        <f t="shared" si="6"/>
        <v>31.9</v>
      </c>
      <c r="I74" s="158"/>
      <c r="J74" s="180">
        <f t="shared" si="4"/>
        <v>3</v>
      </c>
      <c r="K74" s="32" t="str">
        <f>VLOOKUP(B74,'Уч дев'!$A$3:$I$527,8,FALSE)</f>
        <v>л</v>
      </c>
      <c r="L74" s="180"/>
      <c r="M74" s="182">
        <v>31.9</v>
      </c>
      <c r="N74" s="182"/>
      <c r="O74" s="183">
        <f t="shared" si="5"/>
        <v>31.9</v>
      </c>
      <c r="P74" s="184" t="str">
        <f>VLOOKUP(B74,'Уч дев'!$A$3:$G$527,7,FALSE)</f>
        <v>Зинуков А.В.</v>
      </c>
      <c r="Q74" s="287" t="s">
        <v>83</v>
      </c>
      <c r="R74" s="126"/>
      <c r="S74" s="152"/>
      <c r="T74" s="152"/>
      <c r="U74" s="15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57"/>
      <c r="AG74" s="57"/>
      <c r="AH74" s="57"/>
      <c r="AI74" s="57"/>
      <c r="AJ74" s="57"/>
      <c r="AK74" s="57"/>
      <c r="AL74" s="57"/>
    </row>
    <row r="75" spans="1:38" s="115" customFormat="1" ht="15" customHeight="1">
      <c r="A75" s="133">
        <v>63</v>
      </c>
      <c r="B75" s="133">
        <v>28</v>
      </c>
      <c r="C75" s="134" t="str">
        <f>VLOOKUP(B75,'Уч дев'!$A$3:$G$527,2,FALSE)</f>
        <v>Малькова Лада</v>
      </c>
      <c r="D75" s="135">
        <f>VLOOKUP(B75,'Уч дев'!$A$3:$G$527,3,FALSE)</f>
        <v>2005</v>
      </c>
      <c r="E75" s="136"/>
      <c r="F75" s="134" t="str">
        <f>VLOOKUP(B75,'Уч дев'!$A$3:$G$527,5,FALSE)</f>
        <v>Пензенская</v>
      </c>
      <c r="G75" s="138" t="str">
        <f>VLOOKUP(B75,'Уч дев'!$A$3:$G$527,6,FALSE)</f>
        <v>КСШОР</v>
      </c>
      <c r="H75" s="158">
        <f t="shared" si="6"/>
        <v>32</v>
      </c>
      <c r="I75" s="158"/>
      <c r="J75" s="180" t="str">
        <f t="shared" si="4"/>
        <v>1ю</v>
      </c>
      <c r="K75" s="32">
        <f>VLOOKUP(B75,'Уч дев'!$A$3:$I$527,8,FALSE)</f>
        <v>0</v>
      </c>
      <c r="L75" s="180"/>
      <c r="M75" s="182">
        <v>32</v>
      </c>
      <c r="N75" s="182"/>
      <c r="O75" s="183">
        <f t="shared" si="5"/>
        <v>32</v>
      </c>
      <c r="P75" s="184" t="str">
        <f>VLOOKUP(B75,'Уч дев'!$A$3:$G$527,7,FALSE)</f>
        <v>Гордеев А.Н.</v>
      </c>
      <c r="Q75" s="287" t="s">
        <v>83</v>
      </c>
      <c r="R75" s="152"/>
      <c r="S75" s="152"/>
      <c r="T75" s="152"/>
      <c r="U75" s="15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57"/>
      <c r="AG75" s="57"/>
      <c r="AH75" s="57"/>
      <c r="AI75" s="57"/>
      <c r="AJ75" s="57"/>
      <c r="AK75" s="57"/>
      <c r="AL75" s="57"/>
    </row>
    <row r="76" spans="1:38" s="115" customFormat="1" ht="15" customHeight="1">
      <c r="A76" s="133">
        <v>64</v>
      </c>
      <c r="B76" s="133">
        <v>334</v>
      </c>
      <c r="C76" s="134" t="str">
        <f>VLOOKUP(B76,'Уч дев'!$A$3:$G$527,2,FALSE)</f>
        <v>Иванова Валерия</v>
      </c>
      <c r="D76" s="135">
        <f>VLOOKUP(B76,'Уч дев'!$A$3:$G$527,3,FALSE)</f>
        <v>2004</v>
      </c>
      <c r="E76" s="136" t="str">
        <f>VLOOKUP(B76,'Уч дев'!$A$3:$G$527,4,FALSE)</f>
        <v>3</v>
      </c>
      <c r="F76" s="134" t="str">
        <f>VLOOKUP(B76,'Уч дев'!$A$3:$G$527,5,FALSE)</f>
        <v>Тамбовская</v>
      </c>
      <c r="G76" s="138" t="str">
        <f>VLOOKUP(B76,'Уч дев'!$A$3:$G$527,6,FALSE)</f>
        <v>ДЮСШ-1</v>
      </c>
      <c r="H76" s="158">
        <f t="shared" si="6"/>
        <v>32.3</v>
      </c>
      <c r="I76" s="158"/>
      <c r="J76" s="180" t="str">
        <f t="shared" si="4"/>
        <v>1ю</v>
      </c>
      <c r="K76" s="32">
        <f>VLOOKUP(B76,'Уч дев'!$A$3:$I$527,8,FALSE)</f>
        <v>0</v>
      </c>
      <c r="L76" s="180"/>
      <c r="M76" s="182">
        <v>32.3</v>
      </c>
      <c r="N76" s="182"/>
      <c r="O76" s="183">
        <f t="shared" si="5"/>
        <v>32.3</v>
      </c>
      <c r="P76" s="184" t="str">
        <f>VLOOKUP(B76,'Уч дев'!$A$3:$G$527,7,FALSE)</f>
        <v>Чернова Г.Н.</v>
      </c>
      <c r="Q76" s="288" t="s">
        <v>83</v>
      </c>
      <c r="R76" s="154"/>
      <c r="S76" s="154"/>
      <c r="T76" s="154"/>
      <c r="U76" s="154"/>
      <c r="W76" s="72"/>
      <c r="X76" s="72"/>
      <c r="Y76" s="73"/>
      <c r="AF76" s="204"/>
      <c r="AG76" s="204"/>
      <c r="AH76" s="204"/>
      <c r="AI76" s="204"/>
      <c r="AJ76" s="204"/>
      <c r="AK76" s="204"/>
      <c r="AL76" s="204"/>
    </row>
    <row r="77" spans="1:38" s="115" customFormat="1" ht="15" customHeight="1">
      <c r="A77" s="133">
        <v>65</v>
      </c>
      <c r="B77" s="133">
        <v>594</v>
      </c>
      <c r="C77" s="134" t="str">
        <f>VLOOKUP(B77,'Уч дев'!$A$3:$G$527,2,FALSE)</f>
        <v>Иванова Полина</v>
      </c>
      <c r="D77" s="135">
        <f>VLOOKUP(B77,'Уч дев'!$A$3:$G$527,3,FALSE)</f>
        <v>2005</v>
      </c>
      <c r="E77" s="136"/>
      <c r="F77" s="134" t="str">
        <f>VLOOKUP(B77,'Уч дев'!$A$3:$G$527,5,FALSE)</f>
        <v>Пензенская</v>
      </c>
      <c r="G77" s="138" t="str">
        <f>VLOOKUP(B77,'Уч дев'!$A$3:$G$527,6,FALSE)</f>
        <v>СШ-6</v>
      </c>
      <c r="H77" s="158">
        <f t="shared" si="6"/>
        <v>32.4</v>
      </c>
      <c r="I77" s="158"/>
      <c r="J77" s="180" t="str">
        <f aca="true" t="shared" si="7" ref="J77:J83">LOOKUP(O77,$V$1:$AD$1,$V$2:$AD$2)</f>
        <v>1ю</v>
      </c>
      <c r="K77" s="32" t="str">
        <f>VLOOKUP(B77,'Уч дев'!$A$3:$I$527,8,FALSE)</f>
        <v>л</v>
      </c>
      <c r="L77" s="180"/>
      <c r="M77" s="182">
        <v>32.4</v>
      </c>
      <c r="N77" s="182"/>
      <c r="O77" s="183">
        <f aca="true" t="shared" si="8" ref="O77:O89">SMALL(M77:N77,1)+0</f>
        <v>32.4</v>
      </c>
      <c r="P77" s="184" t="str">
        <f>VLOOKUP(B77,'Уч дев'!$A$3:$G$527,7,FALSE)</f>
        <v>Краснова И.Н.</v>
      </c>
      <c r="Q77" s="287" t="s">
        <v>521</v>
      </c>
      <c r="R77" s="152"/>
      <c r="S77" s="152"/>
      <c r="T77" s="152"/>
      <c r="U77" s="15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57"/>
      <c r="AG77" s="57"/>
      <c r="AH77" s="57"/>
      <c r="AI77" s="57"/>
      <c r="AJ77" s="57"/>
      <c r="AK77" s="57"/>
      <c r="AL77" s="57"/>
    </row>
    <row r="78" spans="1:38" s="72" customFormat="1" ht="15" customHeight="1">
      <c r="A78" s="133">
        <v>66</v>
      </c>
      <c r="B78" s="133">
        <v>142</v>
      </c>
      <c r="C78" s="134" t="str">
        <f>VLOOKUP(B78,'Уч дев'!$A$3:$G$527,2,FALSE)</f>
        <v>Каржавина Виктория</v>
      </c>
      <c r="D78" s="135">
        <f>VLOOKUP(B78,'Уч дев'!$A$3:$G$527,3,FALSE)</f>
        <v>2005</v>
      </c>
      <c r="E78" s="136" t="str">
        <f>VLOOKUP(B78,'Уч дев'!$A$3:$G$527,4,FALSE)</f>
        <v>3</v>
      </c>
      <c r="F78" s="134" t="str">
        <f>VLOOKUP(B78,'Уч дев'!$A$3:$G$527,5,FALSE)</f>
        <v>Пензенская</v>
      </c>
      <c r="G78" s="138" t="str">
        <f>VLOOKUP(B78,'Уч дев'!$A$3:$G$527,6,FALSE)</f>
        <v>КСШОР</v>
      </c>
      <c r="H78" s="158">
        <f t="shared" si="6"/>
        <v>32.5</v>
      </c>
      <c r="I78" s="158"/>
      <c r="J78" s="180" t="str">
        <f t="shared" si="7"/>
        <v>1ю</v>
      </c>
      <c r="K78" s="32">
        <f>VLOOKUP(B78,'Уч дев'!$A$3:$I$527,8,FALSE)</f>
        <v>0</v>
      </c>
      <c r="L78" s="180"/>
      <c r="M78" s="182">
        <v>32.5</v>
      </c>
      <c r="N78" s="182"/>
      <c r="O78" s="183">
        <f t="shared" si="8"/>
        <v>32.5</v>
      </c>
      <c r="P78" s="184" t="str">
        <f>VLOOKUP(B78,'Уч дев'!$A$3:$G$527,7,FALSE)</f>
        <v>Зотова Н.А.</v>
      </c>
      <c r="Q78" s="288" t="s">
        <v>521</v>
      </c>
      <c r="R78" s="126"/>
      <c r="S78" s="126"/>
      <c r="T78" s="154"/>
      <c r="U78" s="154"/>
      <c r="V78" s="115"/>
      <c r="X78" s="115"/>
      <c r="Y78" s="73"/>
      <c r="Z78" s="115"/>
      <c r="AA78" s="115"/>
      <c r="AB78" s="115"/>
      <c r="AC78" s="115"/>
      <c r="AD78" s="115"/>
      <c r="AE78" s="115"/>
      <c r="AF78" s="204"/>
      <c r="AG78" s="204"/>
      <c r="AH78" s="204"/>
      <c r="AI78" s="204"/>
      <c r="AJ78" s="204"/>
      <c r="AK78" s="204"/>
      <c r="AL78" s="204"/>
    </row>
    <row r="79" spans="1:38" s="72" customFormat="1" ht="15" customHeight="1">
      <c r="A79" s="133">
        <v>67</v>
      </c>
      <c r="B79" s="133">
        <v>13</v>
      </c>
      <c r="C79" s="134" t="str">
        <f>VLOOKUP(B79,'Уч дев'!$A$3:$G$527,2,FALSE)</f>
        <v>Харитонова Виктория</v>
      </c>
      <c r="D79" s="135">
        <f>VLOOKUP(B79,'Уч дев'!$A$3:$G$527,3,FALSE)</f>
        <v>2005</v>
      </c>
      <c r="E79" s="136" t="str">
        <f>VLOOKUP(B79,'Уч дев'!$A$3:$G$527,4,FALSE)</f>
        <v>3</v>
      </c>
      <c r="F79" s="134" t="str">
        <f>VLOOKUP(B79,'Уч дев'!$A$3:$G$527,5,FALSE)</f>
        <v>Пензенская</v>
      </c>
      <c r="G79" s="138" t="str">
        <f>VLOOKUP(B79,'Уч дев'!$A$3:$G$527,6,FALSE)</f>
        <v>КСШОР</v>
      </c>
      <c r="H79" s="158">
        <f t="shared" si="6"/>
        <v>32.7</v>
      </c>
      <c r="I79" s="158"/>
      <c r="J79" s="180" t="str">
        <f t="shared" si="7"/>
        <v>1ю</v>
      </c>
      <c r="K79" s="32">
        <f>VLOOKUP(B79,'Уч дев'!$A$3:$I$527,8,FALSE)</f>
        <v>0</v>
      </c>
      <c r="L79" s="180"/>
      <c r="M79" s="182">
        <v>32.7</v>
      </c>
      <c r="N79" s="182"/>
      <c r="O79" s="183">
        <f t="shared" si="8"/>
        <v>32.7</v>
      </c>
      <c r="P79" s="184" t="str">
        <f>VLOOKUP(B79,'Уч дев'!$A$3:$G$527,7,FALSE)</f>
        <v>Копылова О.Н.</v>
      </c>
      <c r="Q79" s="287" t="s">
        <v>521</v>
      </c>
      <c r="R79" s="126"/>
      <c r="S79" s="152"/>
      <c r="T79" s="152"/>
      <c r="U79" s="152"/>
      <c r="AF79" s="57"/>
      <c r="AG79" s="57"/>
      <c r="AH79" s="57"/>
      <c r="AI79" s="57"/>
      <c r="AJ79" s="57"/>
      <c r="AK79" s="57"/>
      <c r="AL79" s="57"/>
    </row>
    <row r="80" spans="1:38" s="72" customFormat="1" ht="15" customHeight="1">
      <c r="A80" s="133">
        <v>68</v>
      </c>
      <c r="B80" s="133">
        <v>29</v>
      </c>
      <c r="C80" s="134" t="str">
        <f>VLOOKUP(B80,'Уч дев'!$A$3:$G$527,2,FALSE)</f>
        <v>Половово Елена</v>
      </c>
      <c r="D80" s="135">
        <f>VLOOKUP(B80,'Уч дев'!$A$3:$G$527,3,FALSE)</f>
        <v>2005</v>
      </c>
      <c r="E80" s="136" t="str">
        <f>VLOOKUP(B80,'Уч дев'!$A$3:$G$527,4,FALSE)</f>
        <v>2</v>
      </c>
      <c r="F80" s="134" t="str">
        <f>VLOOKUP(B80,'Уч дев'!$A$3:$G$527,5,FALSE)</f>
        <v>Пензенская</v>
      </c>
      <c r="G80" s="138" t="str">
        <f>VLOOKUP(B80,'Уч дев'!$A$3:$G$527,6,FALSE)</f>
        <v>КСШОР</v>
      </c>
      <c r="H80" s="158">
        <f t="shared" si="6"/>
        <v>33</v>
      </c>
      <c r="I80" s="158"/>
      <c r="J80" s="180" t="str">
        <f t="shared" si="7"/>
        <v>1ю</v>
      </c>
      <c r="K80" s="32">
        <f>VLOOKUP(B80,'Уч дев'!$A$3:$I$527,8,FALSE)</f>
        <v>0</v>
      </c>
      <c r="L80" s="180"/>
      <c r="M80" s="182">
        <v>33</v>
      </c>
      <c r="N80" s="182"/>
      <c r="O80" s="183">
        <f t="shared" si="8"/>
        <v>33</v>
      </c>
      <c r="P80" s="184" t="str">
        <f>VLOOKUP(B80,'Уч дев'!$A$3:$G$527,7,FALSE)</f>
        <v>Гордеев А.Н.</v>
      </c>
      <c r="Q80" s="287" t="s">
        <v>521</v>
      </c>
      <c r="R80" s="126"/>
      <c r="S80" s="152"/>
      <c r="T80" s="152"/>
      <c r="U80" s="152"/>
      <c r="AF80" s="57"/>
      <c r="AG80" s="57"/>
      <c r="AH80" s="57"/>
      <c r="AI80" s="57"/>
      <c r="AJ80" s="57"/>
      <c r="AK80" s="57"/>
      <c r="AL80" s="57"/>
    </row>
    <row r="81" spans="1:38" s="115" customFormat="1" ht="15" customHeight="1">
      <c r="A81" s="133">
        <v>69</v>
      </c>
      <c r="B81" s="133">
        <v>30</v>
      </c>
      <c r="C81" s="134" t="str">
        <f>VLOOKUP(B81,'Уч дев'!$A$3:$G$527,2,FALSE)</f>
        <v>Манушкина Полина</v>
      </c>
      <c r="D81" s="135">
        <f>VLOOKUP(B81,'Уч дев'!$A$3:$G$527,3,FALSE)</f>
        <v>2005</v>
      </c>
      <c r="E81" s="136" t="str">
        <f>VLOOKUP(B81,'Уч дев'!$A$3:$G$527,4,FALSE)</f>
        <v>2</v>
      </c>
      <c r="F81" s="134" t="str">
        <f>VLOOKUP(B81,'Уч дев'!$A$3:$G$527,5,FALSE)</f>
        <v>Пензенская</v>
      </c>
      <c r="G81" s="138" t="str">
        <f>VLOOKUP(B81,'Уч дев'!$A$3:$G$527,6,FALSE)</f>
        <v>КСШОР</v>
      </c>
      <c r="H81" s="158">
        <f aca="true" t="shared" si="9" ref="H81:H89">M81</f>
        <v>33</v>
      </c>
      <c r="I81" s="158"/>
      <c r="J81" s="180" t="str">
        <f t="shared" si="7"/>
        <v>1ю</v>
      </c>
      <c r="K81" s="32">
        <f>VLOOKUP(B81,'Уч дев'!$A$3:$I$527,8,FALSE)</f>
        <v>0</v>
      </c>
      <c r="L81" s="180"/>
      <c r="M81" s="182">
        <v>33</v>
      </c>
      <c r="N81" s="182"/>
      <c r="O81" s="183">
        <f t="shared" si="8"/>
        <v>33</v>
      </c>
      <c r="P81" s="184" t="str">
        <f>VLOOKUP(B81,'Уч дев'!$A$3:$G$527,7,FALSE)</f>
        <v>Гордеев А.Н.</v>
      </c>
      <c r="Q81" s="288" t="s">
        <v>83</v>
      </c>
      <c r="R81" s="126"/>
      <c r="S81" s="126"/>
      <c r="T81" s="154"/>
      <c r="U81" s="154"/>
      <c r="W81" s="72"/>
      <c r="Y81" s="73"/>
      <c r="AF81" s="204"/>
      <c r="AG81" s="204"/>
      <c r="AH81" s="204"/>
      <c r="AI81" s="204"/>
      <c r="AJ81" s="204"/>
      <c r="AK81" s="204"/>
      <c r="AL81" s="204"/>
    </row>
    <row r="82" spans="1:38" s="115" customFormat="1" ht="15" customHeight="1">
      <c r="A82" s="133">
        <v>70</v>
      </c>
      <c r="B82" s="133">
        <v>206</v>
      </c>
      <c r="C82" s="134" t="str">
        <f>VLOOKUP(B82,'Уч дев'!$A$3:$G$527,2,FALSE)</f>
        <v>Тужикова Карина</v>
      </c>
      <c r="D82" s="135" t="str">
        <f>VLOOKUP(B82,'Уч дев'!$A$3:$G$527,3,FALSE)</f>
        <v>2005</v>
      </c>
      <c r="E82" s="136">
        <f>VLOOKUP(B82,'Уч дев'!$A$3:$G$527,4,FALSE)</f>
        <v>3</v>
      </c>
      <c r="F82" s="134" t="str">
        <f>VLOOKUP(B82,'Уч дев'!$A$3:$G$527,5,FALSE)</f>
        <v>Пензенская</v>
      </c>
      <c r="G82" s="138" t="str">
        <f>VLOOKUP(B82,'Уч дев'!$A$3:$G$527,6,FALSE)</f>
        <v>ДЮСШ Нижнеломовский</v>
      </c>
      <c r="H82" s="158">
        <f t="shared" si="9"/>
        <v>33.2</v>
      </c>
      <c r="I82" s="158"/>
      <c r="J82" s="180" t="str">
        <f t="shared" si="7"/>
        <v>1ю</v>
      </c>
      <c r="K82" s="32">
        <f>VLOOKUP(B82,'Уч дев'!$A$3:$I$527,8,FALSE)</f>
        <v>0</v>
      </c>
      <c r="L82" s="180"/>
      <c r="M82" s="182">
        <v>33.2</v>
      </c>
      <c r="N82" s="182"/>
      <c r="O82" s="183">
        <f t="shared" si="8"/>
        <v>33.2</v>
      </c>
      <c r="P82" s="184" t="str">
        <f>VLOOKUP(B82,'Уч дев'!$A$3:$G$527,7,FALSE)</f>
        <v>Курлыкин Д.Ю. Попов А.Ю.</v>
      </c>
      <c r="Q82" s="288" t="s">
        <v>521</v>
      </c>
      <c r="R82" s="154"/>
      <c r="S82" s="154"/>
      <c r="T82" s="154"/>
      <c r="U82" s="154"/>
      <c r="W82" s="72"/>
      <c r="X82" s="72"/>
      <c r="Y82" s="73"/>
      <c r="AF82" s="204"/>
      <c r="AG82" s="204"/>
      <c r="AH82" s="204"/>
      <c r="AI82" s="204"/>
      <c r="AJ82" s="204"/>
      <c r="AK82" s="204"/>
      <c r="AL82" s="204"/>
    </row>
    <row r="83" spans="1:38" s="115" customFormat="1" ht="15" customHeight="1">
      <c r="A83" s="133">
        <v>71</v>
      </c>
      <c r="B83" s="133">
        <v>591</v>
      </c>
      <c r="C83" s="134" t="str">
        <f>VLOOKUP(B83,'Уч дев'!$A$3:$G$527,2,FALSE)</f>
        <v>Беспалова Дарья</v>
      </c>
      <c r="D83" s="135">
        <f>VLOOKUP(B83,'Уч дев'!$A$3:$G$527,3,FALSE)</f>
        <v>2005</v>
      </c>
      <c r="E83" s="136"/>
      <c r="F83" s="134" t="str">
        <f>VLOOKUP(B83,'Уч дев'!$A$3:$G$527,5,FALSE)</f>
        <v>Пензенская</v>
      </c>
      <c r="G83" s="138" t="str">
        <f>VLOOKUP(B83,'Уч дев'!$A$3:$G$527,6,FALSE)</f>
        <v>СШ-6</v>
      </c>
      <c r="H83" s="158">
        <f t="shared" si="9"/>
        <v>33.5</v>
      </c>
      <c r="I83" s="158"/>
      <c r="J83" s="180" t="str">
        <f t="shared" si="7"/>
        <v>1ю</v>
      </c>
      <c r="K83" s="32" t="str">
        <f>VLOOKUP(B83,'Уч дев'!$A$3:$I$527,8,FALSE)</f>
        <v>л</v>
      </c>
      <c r="L83" s="180"/>
      <c r="M83" s="182">
        <v>33.5</v>
      </c>
      <c r="N83" s="182"/>
      <c r="O83" s="183">
        <f t="shared" si="8"/>
        <v>33.5</v>
      </c>
      <c r="P83" s="184" t="str">
        <f>VLOOKUP(B83,'Уч дев'!$A$3:$G$527,7,FALSE)</f>
        <v>Земсков А.М.</v>
      </c>
      <c r="Q83" s="288" t="s">
        <v>521</v>
      </c>
      <c r="R83" s="154"/>
      <c r="S83" s="126"/>
      <c r="T83" s="154"/>
      <c r="U83" s="154"/>
      <c r="W83" s="72"/>
      <c r="AF83" s="204"/>
      <c r="AG83" s="204"/>
      <c r="AH83" s="204"/>
      <c r="AI83" s="204"/>
      <c r="AJ83" s="204"/>
      <c r="AK83" s="204"/>
      <c r="AL83" s="204"/>
    </row>
    <row r="84" spans="1:38" s="72" customFormat="1" ht="15" customHeight="1">
      <c r="A84" s="133"/>
      <c r="B84" s="133">
        <v>412</v>
      </c>
      <c r="C84" s="134" t="str">
        <f>VLOOKUP(B84,'Уч дев'!$A$3:$G$527,2,FALSE)</f>
        <v>Мустафаева Валерия</v>
      </c>
      <c r="D84" s="135">
        <f>VLOOKUP(B84,'Уч дев'!$A$3:$G$527,3,FALSE)</f>
        <v>2004</v>
      </c>
      <c r="E84" s="136">
        <f>VLOOKUP(B84,'Уч дев'!$A$3:$G$527,4,FALSE)</f>
        <v>1</v>
      </c>
      <c r="F84" s="134" t="str">
        <f>VLOOKUP(B84,'Уч дев'!$A$3:$G$527,5,FALSE)</f>
        <v>Самарская</v>
      </c>
      <c r="G84" s="138" t="str">
        <f>VLOOKUP(B84,'Уч дев'!$A$3:$G$527,6,FALSE)</f>
        <v>СШОР-2 Самара</v>
      </c>
      <c r="H84" s="158" t="str">
        <f t="shared" si="9"/>
        <v>н.я</v>
      </c>
      <c r="I84" s="158"/>
      <c r="J84" s="180"/>
      <c r="K84" s="32">
        <f>VLOOKUP(B84,'Уч дев'!$A$3:$I$527,8,FALSE)</f>
        <v>0</v>
      </c>
      <c r="L84" s="180"/>
      <c r="M84" s="182" t="s">
        <v>526</v>
      </c>
      <c r="N84" s="182"/>
      <c r="O84" s="183" t="e">
        <f t="shared" si="8"/>
        <v>#NUM!</v>
      </c>
      <c r="P84" s="184" t="str">
        <f>VLOOKUP(B84,'Уч дев'!$A$3:$G$527,7,FALSE)</f>
        <v>Зайцев И.С., Андронов Ю.В.</v>
      </c>
      <c r="Q84" s="287"/>
      <c r="R84" s="152"/>
      <c r="S84" s="152"/>
      <c r="T84" s="152"/>
      <c r="U84" s="152"/>
      <c r="AF84" s="57"/>
      <c r="AG84" s="57"/>
      <c r="AH84" s="57"/>
      <c r="AI84" s="57"/>
      <c r="AJ84" s="57"/>
      <c r="AK84" s="57"/>
      <c r="AL84" s="57"/>
    </row>
    <row r="85" spans="1:38" s="72" customFormat="1" ht="15" customHeight="1">
      <c r="A85" s="133"/>
      <c r="B85" s="133">
        <v>651</v>
      </c>
      <c r="C85" s="134" t="str">
        <f>VLOOKUP(B85,'Уч дев'!$A$3:$G$527,2,FALSE)</f>
        <v>Червинская Кира</v>
      </c>
      <c r="D85" s="135">
        <f>VLOOKUP(B85,'Уч дев'!$A$3:$G$527,3,FALSE)</f>
        <v>2005</v>
      </c>
      <c r="E85" s="136" t="str">
        <f>VLOOKUP(B85,'Уч дев'!$A$3:$G$527,4,FALSE)</f>
        <v>3</v>
      </c>
      <c r="F85" s="134" t="str">
        <f>VLOOKUP(B85,'Уч дев'!$A$3:$G$527,5,FALSE)</f>
        <v>Пензенская</v>
      </c>
      <c r="G85" s="138" t="str">
        <f>VLOOKUP(B85,'Уч дев'!$A$3:$G$527,6,FALSE)</f>
        <v>СШОР Заречный</v>
      </c>
      <c r="H85" s="158" t="str">
        <f t="shared" si="9"/>
        <v>н.я</v>
      </c>
      <c r="I85" s="158"/>
      <c r="J85" s="180"/>
      <c r="K85" s="32">
        <f>VLOOKUP(B85,'Уч дев'!$A$3:$I$527,8,FALSE)</f>
        <v>0</v>
      </c>
      <c r="L85" s="180"/>
      <c r="M85" s="182" t="s">
        <v>526</v>
      </c>
      <c r="N85" s="182"/>
      <c r="O85" s="183" t="e">
        <f t="shared" si="8"/>
        <v>#NUM!</v>
      </c>
      <c r="P85" s="184" t="str">
        <f>VLOOKUP(B85,'Уч дев'!$A$3:$G$527,7,FALSE)</f>
        <v>Жиженкова С.С.</v>
      </c>
      <c r="Q85" s="287"/>
      <c r="R85" s="152"/>
      <c r="S85" s="152"/>
      <c r="T85" s="152"/>
      <c r="U85" s="152"/>
      <c r="AF85" s="57"/>
      <c r="AG85" s="57"/>
      <c r="AH85" s="57"/>
      <c r="AI85" s="57"/>
      <c r="AJ85" s="57"/>
      <c r="AK85" s="57"/>
      <c r="AL85" s="57"/>
    </row>
    <row r="86" spans="1:38" s="72" customFormat="1" ht="15" customHeight="1">
      <c r="A86" s="133"/>
      <c r="B86" s="133">
        <v>275</v>
      </c>
      <c r="C86" s="134" t="str">
        <f>VLOOKUP(B86,'Уч дев'!$A$3:$G$527,2,FALSE)</f>
        <v>Шабарина Полина</v>
      </c>
      <c r="D86" s="135">
        <f>VLOOKUP(B86,'Уч дев'!$A$3:$G$527,3,FALSE)</f>
        <v>2005</v>
      </c>
      <c r="E86" s="136" t="str">
        <f>VLOOKUP(B86,'Уч дев'!$A$3:$G$527,4,FALSE)</f>
        <v>1юн</v>
      </c>
      <c r="F86" s="134" t="str">
        <f>VLOOKUP(B86,'Уч дев'!$A$3:$G$527,5,FALSE)</f>
        <v>Пензенская</v>
      </c>
      <c r="G86" s="138" t="str">
        <f>VLOOKUP(B86,'Уч дев'!$A$3:$G$527,6,FALSE)</f>
        <v>ДЮСШ Мокшан</v>
      </c>
      <c r="H86" s="158" t="str">
        <f t="shared" si="9"/>
        <v>н.я</v>
      </c>
      <c r="I86" s="158"/>
      <c r="J86" s="180"/>
      <c r="K86" s="32" t="str">
        <f>VLOOKUP(B86,'Уч дев'!$A$3:$I$527,8,FALSE)</f>
        <v>л</v>
      </c>
      <c r="L86" s="180"/>
      <c r="M86" s="182" t="s">
        <v>526</v>
      </c>
      <c r="N86" s="182"/>
      <c r="O86" s="183" t="e">
        <f t="shared" si="8"/>
        <v>#NUM!</v>
      </c>
      <c r="P86" s="184" t="str">
        <f>VLOOKUP(B86,'Уч дев'!$A$3:$G$527,7,FALSE)</f>
        <v>Деревянко С.И.</v>
      </c>
      <c r="Q86" s="287"/>
      <c r="R86" s="126"/>
      <c r="S86" s="126"/>
      <c r="T86" s="152"/>
      <c r="U86" s="152"/>
      <c r="AF86" s="57"/>
      <c r="AG86" s="57"/>
      <c r="AH86" s="57"/>
      <c r="AI86" s="57"/>
      <c r="AJ86" s="57"/>
      <c r="AK86" s="57"/>
      <c r="AL86" s="57"/>
    </row>
    <row r="87" spans="1:38" s="115" customFormat="1" ht="15" customHeight="1">
      <c r="A87" s="133"/>
      <c r="B87" s="133">
        <v>247</v>
      </c>
      <c r="C87" s="134" t="str">
        <f>VLOOKUP(B87,'Уч дев'!$A$3:$G$527,2,FALSE)</f>
        <v>Кадышева Эльвира</v>
      </c>
      <c r="D87" s="135">
        <f>VLOOKUP(B87,'Уч дев'!$A$3:$G$527,3,FALSE)</f>
        <v>2004</v>
      </c>
      <c r="E87" s="136"/>
      <c r="F87" s="134" t="str">
        <f>VLOOKUP(B87,'Уч дев'!$A$3:$G$527,5,FALSE)</f>
        <v>Пензенская</v>
      </c>
      <c r="G87" s="138" t="str">
        <f>VLOOKUP(B87,'Уч дев'!$A$3:$G$527,6,FALSE)</f>
        <v>Засечное</v>
      </c>
      <c r="H87" s="158" t="str">
        <f t="shared" si="9"/>
        <v>н.я</v>
      </c>
      <c r="I87" s="158"/>
      <c r="J87" s="180"/>
      <c r="K87" s="32">
        <f>VLOOKUP(B87,'Уч дев'!$A$3:$I$527,8,FALSE)</f>
        <v>0</v>
      </c>
      <c r="L87" s="180"/>
      <c r="M87" s="182" t="s">
        <v>526</v>
      </c>
      <c r="N87" s="182"/>
      <c r="O87" s="183" t="e">
        <f t="shared" si="8"/>
        <v>#NUM!</v>
      </c>
      <c r="P87" s="184" t="str">
        <f>VLOOKUP(B87,'Уч дев'!$A$3:$G$527,7,FALSE)</f>
        <v>Чернышов А.В.</v>
      </c>
      <c r="Q87" s="288"/>
      <c r="R87" s="154"/>
      <c r="S87" s="126"/>
      <c r="T87" s="154"/>
      <c r="U87" s="154"/>
      <c r="W87" s="72"/>
      <c r="AF87" s="204"/>
      <c r="AG87" s="204"/>
      <c r="AH87" s="204"/>
      <c r="AI87" s="204"/>
      <c r="AJ87" s="204"/>
      <c r="AK87" s="204"/>
      <c r="AL87" s="204"/>
    </row>
    <row r="88" spans="1:38" s="115" customFormat="1" ht="15" customHeight="1">
      <c r="A88" s="133"/>
      <c r="B88" s="133">
        <v>204</v>
      </c>
      <c r="C88" s="134" t="str">
        <f>VLOOKUP(B88,'Уч дев'!$A$3:$G$527,2,FALSE)</f>
        <v>Куркина Кристина</v>
      </c>
      <c r="D88" s="135" t="str">
        <f>VLOOKUP(B88,'Уч дев'!$A$3:$G$527,3,FALSE)</f>
        <v>2004</v>
      </c>
      <c r="E88" s="136">
        <f>VLOOKUP(B88,'Уч дев'!$A$3:$G$527,4,FALSE)</f>
        <v>3</v>
      </c>
      <c r="F88" s="134" t="str">
        <f>VLOOKUP(B88,'Уч дев'!$A$3:$G$527,5,FALSE)</f>
        <v>Пензенская</v>
      </c>
      <c r="G88" s="138" t="str">
        <f>VLOOKUP(B88,'Уч дев'!$A$3:$G$527,6,FALSE)</f>
        <v>ДЮСШ Нижнеломовский</v>
      </c>
      <c r="H88" s="158" t="str">
        <f t="shared" si="9"/>
        <v>н.я</v>
      </c>
      <c r="I88" s="158"/>
      <c r="J88" s="180"/>
      <c r="K88" s="32">
        <f>VLOOKUP(B88,'Уч дев'!$A$3:$I$527,8,FALSE)</f>
        <v>0</v>
      </c>
      <c r="L88" s="180"/>
      <c r="M88" s="182" t="s">
        <v>526</v>
      </c>
      <c r="N88" s="182"/>
      <c r="O88" s="183" t="e">
        <f t="shared" si="8"/>
        <v>#NUM!</v>
      </c>
      <c r="P88" s="184" t="str">
        <f>VLOOKUP(B88,'Уч дев'!$A$3:$G$527,7,FALSE)</f>
        <v>Курлыкин Д.Ю. Попов А.Ю.</v>
      </c>
      <c r="Q88" s="287"/>
      <c r="R88" s="152"/>
      <c r="S88" s="152"/>
      <c r="T88" s="152"/>
      <c r="U88" s="15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57"/>
      <c r="AG88" s="57"/>
      <c r="AH88" s="57"/>
      <c r="AI88" s="57"/>
      <c r="AJ88" s="57"/>
      <c r="AK88" s="57"/>
      <c r="AL88" s="57"/>
    </row>
    <row r="89" spans="1:38" s="115" customFormat="1" ht="15" customHeight="1">
      <c r="A89" s="292"/>
      <c r="B89" s="133">
        <v>243</v>
      </c>
      <c r="C89" s="134" t="e">
        <f>VLOOKUP(B89,'Уч дев'!$A$3:$G$527,2,FALSE)</f>
        <v>#N/A</v>
      </c>
      <c r="D89" s="135" t="e">
        <f>VLOOKUP(B89,'Уч дев'!$A$3:$G$527,3,FALSE)</f>
        <v>#N/A</v>
      </c>
      <c r="E89" s="136"/>
      <c r="F89" s="134" t="e">
        <f>VLOOKUP(B89,'Уч дев'!$A$3:$G$527,5,FALSE)</f>
        <v>#N/A</v>
      </c>
      <c r="G89" s="138" t="e">
        <f>VLOOKUP(B89,'Уч дев'!$A$3:$G$527,6,FALSE)</f>
        <v>#N/A</v>
      </c>
      <c r="H89" s="158" t="str">
        <f t="shared" si="9"/>
        <v>н.я</v>
      </c>
      <c r="I89" s="158"/>
      <c r="J89" s="180"/>
      <c r="K89" s="32" t="e">
        <f>VLOOKUP(B89,'Уч дев'!$A$3:$I$527,8,FALSE)</f>
        <v>#N/A</v>
      </c>
      <c r="L89" s="180"/>
      <c r="M89" s="182" t="s">
        <v>526</v>
      </c>
      <c r="N89" s="182"/>
      <c r="O89" s="183" t="e">
        <f t="shared" si="8"/>
        <v>#NUM!</v>
      </c>
      <c r="P89" s="184" t="e">
        <f>VLOOKUP(B89,'Уч дев'!$A$3:$G$527,7,FALSE)</f>
        <v>#N/A</v>
      </c>
      <c r="Q89" s="287"/>
      <c r="R89" s="126"/>
      <c r="S89" s="152"/>
      <c r="T89" s="152"/>
      <c r="U89" s="15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57"/>
      <c r="AG89" s="57"/>
      <c r="AH89" s="57"/>
      <c r="AI89" s="57"/>
      <c r="AJ89" s="57"/>
      <c r="AK89" s="57"/>
      <c r="AL89" s="57"/>
    </row>
    <row r="90" spans="1:38" s="1" customFormat="1" ht="15.75" customHeight="1">
      <c r="A90" s="16" t="s">
        <v>527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58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38" s="1" customFormat="1" ht="15.75" customHeight="1">
      <c r="A91" s="20" t="s">
        <v>559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58"/>
      <c r="W91" s="58"/>
      <c r="X91" s="72"/>
      <c r="Y91" s="73"/>
      <c r="Z91" s="74"/>
      <c r="AA91" s="74"/>
      <c r="AB91" s="74"/>
      <c r="AC91" s="74"/>
      <c r="AD91" s="74"/>
      <c r="AE91" s="74"/>
      <c r="AF91" s="200"/>
      <c r="AG91" s="200"/>
      <c r="AH91" s="200"/>
      <c r="AI91" s="200"/>
      <c r="AJ91" s="200"/>
      <c r="AK91" s="200"/>
      <c r="AL91" s="200"/>
    </row>
    <row r="92" spans="1:38" ht="12.75" customHeight="1">
      <c r="A92" s="39"/>
      <c r="B92" s="22"/>
      <c r="C92" s="119"/>
      <c r="D92" s="120"/>
      <c r="E92" s="39"/>
      <c r="F92" s="39"/>
      <c r="H92" s="39"/>
      <c r="I92" s="39"/>
      <c r="J92" s="39"/>
      <c r="K92" s="263"/>
      <c r="L92" s="169" t="s">
        <v>498</v>
      </c>
      <c r="M92" s="170"/>
      <c r="N92" s="170"/>
      <c r="O92" s="170"/>
      <c r="P92" s="39" t="s">
        <v>563</v>
      </c>
      <c r="Q92" s="265"/>
      <c r="R92" s="39"/>
      <c r="S92" s="39"/>
      <c r="T92" s="39"/>
      <c r="U92" s="39"/>
      <c r="V92" s="58"/>
      <c r="W92" s="58"/>
      <c r="X92" s="72"/>
      <c r="Y92" s="73"/>
      <c r="Z92" s="72"/>
      <c r="AA92" s="72"/>
      <c r="AB92" s="72"/>
      <c r="AC92" s="72"/>
      <c r="AD92" s="72"/>
      <c r="AE92" s="72"/>
      <c r="AF92" s="57"/>
      <c r="AG92" s="57"/>
      <c r="AH92" s="57"/>
      <c r="AI92" s="57"/>
      <c r="AJ92" s="57"/>
      <c r="AK92" s="57"/>
      <c r="AL92" s="57"/>
    </row>
    <row r="93" spans="1:38" s="2" customFormat="1" ht="13.5" customHeight="1">
      <c r="A93" s="21"/>
      <c r="B93" s="22"/>
      <c r="C93" s="23" t="s">
        <v>500</v>
      </c>
      <c r="D93" s="24"/>
      <c r="E93" s="25"/>
      <c r="F93" s="26"/>
      <c r="H93" s="145"/>
      <c r="I93" s="145"/>
      <c r="J93" s="145"/>
      <c r="K93" s="251"/>
      <c r="L93" s="172" t="s">
        <v>512</v>
      </c>
      <c r="M93" s="173"/>
      <c r="N93" s="173"/>
      <c r="O93" s="173"/>
      <c r="P93" s="39" t="s">
        <v>564</v>
      </c>
      <c r="Q93" s="146" t="s">
        <v>529</v>
      </c>
      <c r="R93" s="146"/>
      <c r="S93" s="214"/>
      <c r="T93" s="214"/>
      <c r="U93" s="214"/>
      <c r="V93" s="60"/>
      <c r="W93" s="72"/>
      <c r="X93" s="72"/>
      <c r="Y93" s="73"/>
      <c r="Z93" s="75"/>
      <c r="AA93" s="75"/>
      <c r="AB93" s="75"/>
      <c r="AC93" s="75"/>
      <c r="AD93" s="75"/>
      <c r="AE93" s="75"/>
      <c r="AF93" s="86"/>
      <c r="AG93" s="86"/>
      <c r="AH93" s="86"/>
      <c r="AI93" s="86"/>
      <c r="AJ93" s="86"/>
      <c r="AK93" s="86"/>
      <c r="AL93" s="86"/>
    </row>
    <row r="94" spans="1:38" s="3" customFormat="1" ht="24.75" customHeight="1">
      <c r="A94" s="123" t="s">
        <v>505</v>
      </c>
      <c r="B94" s="123" t="s">
        <v>506</v>
      </c>
      <c r="C94" s="123" t="s">
        <v>2</v>
      </c>
      <c r="D94" s="124" t="s">
        <v>3</v>
      </c>
      <c r="E94" s="123" t="s">
        <v>4</v>
      </c>
      <c r="F94" s="123" t="s">
        <v>5</v>
      </c>
      <c r="G94" s="125" t="s">
        <v>6</v>
      </c>
      <c r="H94" s="148" t="s">
        <v>507</v>
      </c>
      <c r="I94" s="174" t="s">
        <v>508</v>
      </c>
      <c r="J94" s="175" t="s">
        <v>509</v>
      </c>
      <c r="K94" s="254"/>
      <c r="L94" s="175" t="s">
        <v>510</v>
      </c>
      <c r="M94" s="148" t="s">
        <v>511</v>
      </c>
      <c r="N94" s="148" t="s">
        <v>512</v>
      </c>
      <c r="O94" s="148" t="s">
        <v>513</v>
      </c>
      <c r="P94" s="176" t="s">
        <v>7</v>
      </c>
      <c r="Q94" s="293" t="s">
        <v>514</v>
      </c>
      <c r="R94" s="294"/>
      <c r="S94" s="295"/>
      <c r="T94" s="189" t="s">
        <v>515</v>
      </c>
      <c r="U94" s="188" t="s">
        <v>505</v>
      </c>
      <c r="V94" s="105"/>
      <c r="W94" s="191"/>
      <c r="X94" s="191"/>
      <c r="Y94" s="201"/>
      <c r="AF94" s="202"/>
      <c r="AG94" s="202"/>
      <c r="AH94" s="202"/>
      <c r="AI94" s="202"/>
      <c r="AJ94" s="202"/>
      <c r="AK94" s="202"/>
      <c r="AL94" s="202"/>
    </row>
    <row r="95" spans="1:38" s="72" customFormat="1" ht="15.75">
      <c r="A95" s="81">
        <v>1</v>
      </c>
      <c r="B95" s="133">
        <v>315</v>
      </c>
      <c r="C95" s="134" t="str">
        <f>VLOOKUP(B95,'Уч дев'!$A$3:$G$527,2,FALSE)</f>
        <v>Жучкова Софья</v>
      </c>
      <c r="D95" s="135">
        <f>VLOOKUP(B95,'Уч дев'!$A$3:$G$527,3,FALSE)</f>
        <v>2002</v>
      </c>
      <c r="E95" s="136">
        <f>VLOOKUP(B95,'Уч дев'!$A$3:$G$527,4,FALSE)</f>
        <v>1</v>
      </c>
      <c r="F95" s="134" t="str">
        <f>VLOOKUP(B95,'Уч дев'!$A$3:$G$527,5,FALSE)</f>
        <v>Тульская</v>
      </c>
      <c r="G95" s="138" t="str">
        <f>VLOOKUP(B95,'Уч дев'!$A$3:$G$527,6,FALSE)</f>
        <v>ЦСП-СШОР л/а</v>
      </c>
      <c r="H95" s="158">
        <f aca="true" t="shared" si="10" ref="H95:H126">M95</f>
        <v>26.5</v>
      </c>
      <c r="I95" s="158">
        <f>N95</f>
        <v>26.2</v>
      </c>
      <c r="J95" s="180">
        <f aca="true" t="shared" si="11" ref="J95:J126">LOOKUP(O95,$V$1:$AD$1,$V$2:$AD$2)</f>
        <v>1</v>
      </c>
      <c r="K95" s="32">
        <f>VLOOKUP(B95,'Уч дев'!$A$3:$I$527,8,FALSE)</f>
        <v>0</v>
      </c>
      <c r="L95" s="180"/>
      <c r="M95" s="182">
        <v>26.5</v>
      </c>
      <c r="N95" s="182">
        <v>26.2</v>
      </c>
      <c r="O95" s="183">
        <f aca="true" t="shared" si="12" ref="O95:O126">SMALL(M95:N95,1)+0</f>
        <v>26.2</v>
      </c>
      <c r="P95" s="184" t="str">
        <f>VLOOKUP(B95,'Уч дев'!$A$3:$G$527,7,FALSE)</f>
        <v>Ковтун Н.Н.</v>
      </c>
      <c r="Q95" s="59" t="s">
        <v>51</v>
      </c>
      <c r="AF95" s="57"/>
      <c r="AG95" s="57"/>
      <c r="AH95" s="57"/>
      <c r="AI95" s="57"/>
      <c r="AJ95" s="57"/>
      <c r="AK95" s="57"/>
      <c r="AL95" s="57"/>
    </row>
    <row r="96" spans="1:38" s="72" customFormat="1" ht="15.75">
      <c r="A96" s="81">
        <v>2</v>
      </c>
      <c r="B96" s="133">
        <v>484</v>
      </c>
      <c r="C96" s="134" t="str">
        <f>VLOOKUP(B96,'Уч дев'!$A$3:$G$527,2,FALSE)</f>
        <v>Андрикова Маргарита</v>
      </c>
      <c r="D96" s="135">
        <f>VLOOKUP(B96,'Уч дев'!$A$3:$G$527,3,FALSE)</f>
        <v>2003</v>
      </c>
      <c r="E96" s="136" t="str">
        <f>VLOOKUP(B96,'Уч дев'!$A$3:$G$527,4,FALSE)</f>
        <v>1</v>
      </c>
      <c r="F96" s="134" t="str">
        <f>VLOOKUP(B96,'Уч дев'!$A$3:$G$527,5,FALSE)</f>
        <v>Пензенская</v>
      </c>
      <c r="G96" s="138" t="str">
        <f>VLOOKUP(B96,'Уч дев'!$A$3:$G$527,6,FALSE)</f>
        <v>КСШОР</v>
      </c>
      <c r="H96" s="158">
        <f t="shared" si="10"/>
        <v>26.9</v>
      </c>
      <c r="I96" s="158">
        <f>N96</f>
        <v>27</v>
      </c>
      <c r="J96" s="180">
        <f t="shared" si="11"/>
        <v>1</v>
      </c>
      <c r="K96" s="32">
        <f>VLOOKUP(B96,'Уч дев'!$A$3:$I$527,8,FALSE)</f>
        <v>0</v>
      </c>
      <c r="L96" s="180">
        <v>10</v>
      </c>
      <c r="M96" s="182">
        <v>26.9</v>
      </c>
      <c r="N96" s="182">
        <v>27</v>
      </c>
      <c r="O96" s="183">
        <f t="shared" si="12"/>
        <v>26.9</v>
      </c>
      <c r="P96" s="184" t="str">
        <f>VLOOKUP(B96,'Уч дев'!$A$3:$G$527,7,FALSE)</f>
        <v>Карасик Н.А.,А.Г.</v>
      </c>
      <c r="Q96" s="59" t="s">
        <v>51</v>
      </c>
      <c r="AF96" s="57"/>
      <c r="AG96" s="57"/>
      <c r="AH96" s="57"/>
      <c r="AI96" s="57"/>
      <c r="AJ96" s="57"/>
      <c r="AK96" s="57"/>
      <c r="AL96" s="57"/>
    </row>
    <row r="97" spans="1:38" s="72" customFormat="1" ht="15.75">
      <c r="A97" s="81">
        <v>3</v>
      </c>
      <c r="B97" s="133">
        <v>178</v>
      </c>
      <c r="C97" s="134" t="str">
        <f>VLOOKUP(B97,'Уч дев'!$A$3:$G$527,2,FALSE)</f>
        <v>Карнатова Полина</v>
      </c>
      <c r="D97" s="135">
        <f>VLOOKUP(B97,'Уч дев'!$A$3:$G$527,3,FALSE)</f>
        <v>2003</v>
      </c>
      <c r="E97" s="136" t="str">
        <f>VLOOKUP(B97,'Уч дев'!$A$3:$G$527,4,FALSE)</f>
        <v>1</v>
      </c>
      <c r="F97" s="134" t="str">
        <f>VLOOKUP(B97,'Уч дев'!$A$3:$G$527,5,FALSE)</f>
        <v>Пензенская</v>
      </c>
      <c r="G97" s="138" t="str">
        <f>VLOOKUP(B97,'Уч дев'!$A$3:$G$527,6,FALSE)</f>
        <v>СШ-6</v>
      </c>
      <c r="H97" s="158">
        <f t="shared" si="10"/>
        <v>27</v>
      </c>
      <c r="I97" s="158">
        <f>N97</f>
        <v>27.1</v>
      </c>
      <c r="J97" s="180">
        <f t="shared" si="11"/>
        <v>1</v>
      </c>
      <c r="K97" s="32">
        <f>VLOOKUP(B97,'Уч дев'!$A$3:$I$527,8,FALSE)</f>
        <v>0</v>
      </c>
      <c r="L97" s="180">
        <v>7</v>
      </c>
      <c r="M97" s="182">
        <v>27</v>
      </c>
      <c r="N97" s="182">
        <v>27.1</v>
      </c>
      <c r="O97" s="183">
        <f t="shared" si="12"/>
        <v>27</v>
      </c>
      <c r="P97" s="184" t="str">
        <f>VLOOKUP(B97,'Уч дев'!$A$3:$G$527,7,FALSE)</f>
        <v>Зинуков А.В.</v>
      </c>
      <c r="Q97" s="59" t="s">
        <v>51</v>
      </c>
      <c r="AF97" s="57"/>
      <c r="AG97" s="57"/>
      <c r="AH97" s="57"/>
      <c r="AI97" s="57"/>
      <c r="AJ97" s="57"/>
      <c r="AK97" s="57"/>
      <c r="AL97" s="57"/>
    </row>
    <row r="98" spans="1:38" s="72" customFormat="1" ht="15.75">
      <c r="A98" s="81">
        <v>4</v>
      </c>
      <c r="B98" s="133">
        <v>147</v>
      </c>
      <c r="C98" s="134" t="str">
        <f>VLOOKUP(B98,'Уч дев'!$A$3:$G$527,2,FALSE)</f>
        <v>Жаринова Елена</v>
      </c>
      <c r="D98" s="135">
        <f>VLOOKUP(B98,'Уч дев'!$A$3:$G$527,3,FALSE)</f>
        <v>2002</v>
      </c>
      <c r="E98" s="136">
        <f>VLOOKUP(B98,'Уч дев'!$A$3:$G$527,4,FALSE)</f>
        <v>1</v>
      </c>
      <c r="F98" s="134" t="str">
        <f>VLOOKUP(B98,'Уч дев'!$A$3:$G$527,5,FALSE)</f>
        <v>Саратовская</v>
      </c>
      <c r="G98" s="138" t="str">
        <f>VLOOKUP(B98,'Уч дев'!$A$3:$G$527,6,FALSE)</f>
        <v>СШОР-6</v>
      </c>
      <c r="H98" s="158">
        <f t="shared" si="10"/>
        <v>27</v>
      </c>
      <c r="I98" s="158">
        <f>N98</f>
        <v>27.7</v>
      </c>
      <c r="J98" s="180">
        <f t="shared" si="11"/>
        <v>1</v>
      </c>
      <c r="K98" s="32">
        <f>VLOOKUP(B98,'Уч дев'!$A$3:$I$527,8,FALSE)</f>
        <v>0</v>
      </c>
      <c r="L98" s="180"/>
      <c r="M98" s="182">
        <v>27</v>
      </c>
      <c r="N98" s="182">
        <v>27.7</v>
      </c>
      <c r="O98" s="183">
        <f t="shared" si="12"/>
        <v>27</v>
      </c>
      <c r="P98" s="184" t="str">
        <f>VLOOKUP(B98,'Уч дев'!$A$3:$G$527,7,FALSE)</f>
        <v>Тихненко С.Г.</v>
      </c>
      <c r="Q98" s="59" t="s">
        <v>51</v>
      </c>
      <c r="AF98" s="57"/>
      <c r="AG98" s="57"/>
      <c r="AH98" s="57"/>
      <c r="AI98" s="57"/>
      <c r="AJ98" s="57"/>
      <c r="AK98" s="57"/>
      <c r="AL98" s="57"/>
    </row>
    <row r="99" spans="1:38" s="72" customFormat="1" ht="15.75">
      <c r="A99" s="81">
        <v>5</v>
      </c>
      <c r="B99" s="133">
        <v>17</v>
      </c>
      <c r="C99" s="134" t="str">
        <f>VLOOKUP(B99,'Уч дев'!$A$3:$G$527,2,FALSE)</f>
        <v>Слугина Дарья</v>
      </c>
      <c r="D99" s="135">
        <f>VLOOKUP(B99,'Уч дев'!$A$3:$G$527,3,FALSE)</f>
        <v>2003</v>
      </c>
      <c r="E99" s="136" t="str">
        <f>VLOOKUP(B99,'Уч дев'!$A$3:$G$527,4,FALSE)</f>
        <v>2</v>
      </c>
      <c r="F99" s="134" t="str">
        <f>VLOOKUP(B99,'Уч дев'!$A$3:$G$527,5,FALSE)</f>
        <v>Пензенская</v>
      </c>
      <c r="G99" s="138" t="str">
        <f>VLOOKUP(B99,'Уч дев'!$A$3:$G$527,6,FALSE)</f>
        <v>КСШОР</v>
      </c>
      <c r="H99" s="158">
        <f t="shared" si="10"/>
        <v>27.1</v>
      </c>
      <c r="I99" s="158"/>
      <c r="J99" s="180">
        <f t="shared" si="11"/>
        <v>1</v>
      </c>
      <c r="K99" s="32">
        <f>VLOOKUP(B99,'Уч дев'!$A$3:$I$527,8,FALSE)</f>
        <v>0</v>
      </c>
      <c r="L99" s="180"/>
      <c r="M99" s="182">
        <v>27.1</v>
      </c>
      <c r="N99" s="182"/>
      <c r="O99" s="183">
        <f t="shared" si="12"/>
        <v>27.1</v>
      </c>
      <c r="P99" s="184" t="str">
        <f>VLOOKUP(B99,'Уч дев'!$A$3:$G$527,7,FALSE)</f>
        <v>Копылова О.Н.</v>
      </c>
      <c r="Q99" s="59" t="s">
        <v>51</v>
      </c>
      <c r="AF99" s="57"/>
      <c r="AG99" s="57"/>
      <c r="AH99" s="57"/>
      <c r="AI99" s="57"/>
      <c r="AJ99" s="57"/>
      <c r="AK99" s="57"/>
      <c r="AL99" s="57"/>
    </row>
    <row r="100" spans="1:38" s="72" customFormat="1" ht="15.75">
      <c r="A100" s="81">
        <v>6</v>
      </c>
      <c r="B100" s="133">
        <v>12</v>
      </c>
      <c r="C100" s="134" t="str">
        <f>VLOOKUP(B100,'Уч дев'!$A$3:$G$527,2,FALSE)</f>
        <v>Желтенкова Виолетта</v>
      </c>
      <c r="D100" s="135">
        <f>VLOOKUP(B100,'Уч дев'!$A$3:$G$527,3,FALSE)</f>
        <v>2003</v>
      </c>
      <c r="E100" s="136" t="str">
        <f>VLOOKUP(B100,'Уч дев'!$A$3:$G$527,4,FALSE)</f>
        <v>2</v>
      </c>
      <c r="F100" s="134" t="str">
        <f>VLOOKUP(B100,'Уч дев'!$A$3:$G$527,5,FALSE)</f>
        <v>Пензенская</v>
      </c>
      <c r="G100" s="138" t="str">
        <f>VLOOKUP(B100,'Уч дев'!$A$3:$G$527,6,FALSE)</f>
        <v>КСШОР</v>
      </c>
      <c r="H100" s="158">
        <f t="shared" si="10"/>
        <v>27.3</v>
      </c>
      <c r="I100" s="158"/>
      <c r="J100" s="180">
        <f t="shared" si="11"/>
        <v>1</v>
      </c>
      <c r="K100" s="32">
        <f>VLOOKUP(B100,'Уч дев'!$A$3:$I$527,8,FALSE)</f>
        <v>0</v>
      </c>
      <c r="L100" s="180"/>
      <c r="M100" s="182">
        <v>27.3</v>
      </c>
      <c r="N100" s="182"/>
      <c r="O100" s="183">
        <f t="shared" si="12"/>
        <v>27.3</v>
      </c>
      <c r="P100" s="184" t="str">
        <f>VLOOKUP(B100,'Уч дев'!$A$3:$G$527,7,FALSE)</f>
        <v>Копылова О.Н.,Андреев В.В</v>
      </c>
      <c r="Q100" s="59" t="s">
        <v>51</v>
      </c>
      <c r="AF100" s="57"/>
      <c r="AG100" s="57"/>
      <c r="AH100" s="57"/>
      <c r="AI100" s="57"/>
      <c r="AJ100" s="57"/>
      <c r="AK100" s="57"/>
      <c r="AL100" s="57"/>
    </row>
    <row r="101" spans="1:38" s="72" customFormat="1" ht="15.75">
      <c r="A101" s="81">
        <v>6</v>
      </c>
      <c r="B101" s="133">
        <v>149</v>
      </c>
      <c r="C101" s="134" t="str">
        <f>VLOOKUP(B101,'Уч дев'!$A$3:$G$527,2,FALSE)</f>
        <v>Плотникова Елизавета</v>
      </c>
      <c r="D101" s="135">
        <f>VLOOKUP(B101,'Уч дев'!$A$3:$G$527,3,FALSE)</f>
        <v>2003</v>
      </c>
      <c r="E101" s="136">
        <f>VLOOKUP(B101,'Уч дев'!$A$3:$G$527,4,FALSE)</f>
        <v>1</v>
      </c>
      <c r="F101" s="134" t="str">
        <f>VLOOKUP(B101,'Уч дев'!$A$3:$G$527,5,FALSE)</f>
        <v>Саратовская</v>
      </c>
      <c r="G101" s="138" t="str">
        <f>VLOOKUP(B101,'Уч дев'!$A$3:$G$527,6,FALSE)</f>
        <v>СШОР-6</v>
      </c>
      <c r="H101" s="158">
        <f t="shared" si="10"/>
        <v>27.3</v>
      </c>
      <c r="I101" s="158"/>
      <c r="J101" s="180">
        <f t="shared" si="11"/>
        <v>1</v>
      </c>
      <c r="K101" s="32">
        <f>VLOOKUP(B101,'Уч дев'!$A$3:$I$527,8,FALSE)</f>
        <v>0</v>
      </c>
      <c r="L101" s="180"/>
      <c r="M101" s="182">
        <v>27.3</v>
      </c>
      <c r="N101" s="182"/>
      <c r="O101" s="183">
        <f t="shared" si="12"/>
        <v>27.3</v>
      </c>
      <c r="P101" s="184" t="str">
        <f>VLOOKUP(B101,'Уч дев'!$A$3:$G$527,7,FALSE)</f>
        <v>Тихненко С.Г.</v>
      </c>
      <c r="Q101" s="59" t="s">
        <v>51</v>
      </c>
      <c r="AF101" s="57"/>
      <c r="AG101" s="57"/>
      <c r="AH101" s="57"/>
      <c r="AI101" s="57"/>
      <c r="AJ101" s="57"/>
      <c r="AK101" s="57"/>
      <c r="AL101" s="57"/>
    </row>
    <row r="102" spans="1:38" s="72" customFormat="1" ht="15.75">
      <c r="A102" s="81">
        <v>8</v>
      </c>
      <c r="B102" s="133">
        <v>502</v>
      </c>
      <c r="C102" s="134" t="str">
        <f>VLOOKUP(B102,'Уч дев'!$A$3:$G$527,2,FALSE)</f>
        <v>Суздальцева Екатерина</v>
      </c>
      <c r="D102" s="135">
        <f>VLOOKUP(B102,'Уч дев'!$A$3:$G$527,3,FALSE)</f>
        <v>2003</v>
      </c>
      <c r="E102" s="136" t="str">
        <f>VLOOKUP(B102,'Уч дев'!$A$3:$G$527,4,FALSE)</f>
        <v>2</v>
      </c>
      <c r="F102" s="134" t="str">
        <f>VLOOKUP(B102,'Уч дев'!$A$3:$G$527,5,FALSE)</f>
        <v>Пензенская</v>
      </c>
      <c r="G102" s="138" t="str">
        <f>VLOOKUP(B102,'Уч дев'!$A$3:$G$527,6,FALSE)</f>
        <v>КСШОР</v>
      </c>
      <c r="H102" s="158">
        <f t="shared" si="10"/>
        <v>27.5</v>
      </c>
      <c r="I102" s="158"/>
      <c r="J102" s="180">
        <f t="shared" si="11"/>
        <v>1</v>
      </c>
      <c r="K102" s="32" t="str">
        <f>VLOOKUP(B102,'Уч дев'!$A$3:$I$527,8,FALSE)</f>
        <v>л</v>
      </c>
      <c r="L102" s="180"/>
      <c r="M102" s="182">
        <v>27.5</v>
      </c>
      <c r="N102" s="182"/>
      <c r="O102" s="183">
        <f t="shared" si="12"/>
        <v>27.5</v>
      </c>
      <c r="P102" s="184" t="str">
        <f>VLOOKUP(B102,'Уч дев'!$A$3:$G$527,7,FALSE)</f>
        <v>Карасик Н.А.,А.Г.</v>
      </c>
      <c r="Q102" s="59" t="s">
        <v>77</v>
      </c>
      <c r="AF102" s="57"/>
      <c r="AG102" s="57"/>
      <c r="AH102" s="57"/>
      <c r="AI102" s="57"/>
      <c r="AJ102" s="57"/>
      <c r="AK102" s="57"/>
      <c r="AL102" s="57"/>
    </row>
    <row r="103" spans="1:38" s="72" customFormat="1" ht="15.75">
      <c r="A103" s="81">
        <v>9</v>
      </c>
      <c r="B103" s="133">
        <v>635</v>
      </c>
      <c r="C103" s="134" t="str">
        <f>VLOOKUP(B103,'Уч дев'!$A$3:$G$527,2,FALSE)</f>
        <v>Швеенкова Ольга</v>
      </c>
      <c r="D103" s="135">
        <f>VLOOKUP(B103,'Уч дев'!$A$3:$G$527,3,FALSE)</f>
        <v>2002</v>
      </c>
      <c r="E103" s="136" t="str">
        <f>VLOOKUP(B103,'Уч дев'!$A$3:$G$527,4,FALSE)</f>
        <v>1</v>
      </c>
      <c r="F103" s="134" t="str">
        <f>VLOOKUP(B103,'Уч дев'!$A$3:$G$527,5,FALSE)</f>
        <v>Пензенская</v>
      </c>
      <c r="G103" s="138" t="str">
        <f>VLOOKUP(B103,'Уч дев'!$A$3:$G$527,6,FALSE)</f>
        <v>СШОР Заречный</v>
      </c>
      <c r="H103" s="158">
        <f t="shared" si="10"/>
        <v>27.6</v>
      </c>
      <c r="I103" s="158"/>
      <c r="J103" s="180">
        <f t="shared" si="11"/>
        <v>2</v>
      </c>
      <c r="K103" s="32">
        <f>VLOOKUP(B103,'Уч дев'!$A$3:$I$527,8,FALSE)</f>
        <v>0</v>
      </c>
      <c r="L103" s="180">
        <v>4</v>
      </c>
      <c r="M103" s="182">
        <v>27.6</v>
      </c>
      <c r="N103" s="182"/>
      <c r="O103" s="183">
        <f t="shared" si="12"/>
        <v>27.6</v>
      </c>
      <c r="P103" s="184" t="str">
        <f>VLOOKUP(B103,'Уч дев'!$A$3:$G$527,7,FALSE)</f>
        <v>Жиженкова С.С.,Аксеновы А.В.,Е.С.</v>
      </c>
      <c r="Q103" s="59" t="s">
        <v>77</v>
      </c>
      <c r="AF103" s="57"/>
      <c r="AG103" s="57"/>
      <c r="AH103" s="57"/>
      <c r="AI103" s="57"/>
      <c r="AJ103" s="57"/>
      <c r="AK103" s="57"/>
      <c r="AL103" s="57"/>
    </row>
    <row r="104" spans="1:38" s="72" customFormat="1" ht="15.75">
      <c r="A104" s="81">
        <v>10</v>
      </c>
      <c r="B104" s="133">
        <v>411</v>
      </c>
      <c r="C104" s="134" t="str">
        <f>VLOOKUP(B104,'Уч дев'!$A$3:$G$527,2,FALSE)</f>
        <v>Потапова Ангелина</v>
      </c>
      <c r="D104" s="135">
        <f>VLOOKUP(B104,'Уч дев'!$A$3:$G$527,3,FALSE)</f>
        <v>2003</v>
      </c>
      <c r="E104" s="136">
        <f>VLOOKUP(B104,'Уч дев'!$A$3:$G$527,4,FALSE)</f>
        <v>1</v>
      </c>
      <c r="F104" s="134" t="str">
        <f>VLOOKUP(B104,'Уч дев'!$A$3:$G$527,5,FALSE)</f>
        <v>Самарская</v>
      </c>
      <c r="G104" s="138" t="str">
        <f>VLOOKUP(B104,'Уч дев'!$A$3:$G$527,6,FALSE)</f>
        <v>СШОР-2 Самара</v>
      </c>
      <c r="H104" s="158">
        <f t="shared" si="10"/>
        <v>27.7</v>
      </c>
      <c r="I104" s="158"/>
      <c r="J104" s="180">
        <f t="shared" si="11"/>
        <v>2</v>
      </c>
      <c r="K104" s="32">
        <f>VLOOKUP(B104,'Уч дев'!$A$3:$I$527,8,FALSE)</f>
        <v>0</v>
      </c>
      <c r="L104" s="180"/>
      <c r="M104" s="182">
        <v>27.7</v>
      </c>
      <c r="N104" s="182"/>
      <c r="O104" s="183">
        <f t="shared" si="12"/>
        <v>27.7</v>
      </c>
      <c r="P104" s="184" t="str">
        <f>VLOOKUP(B104,'Уч дев'!$A$3:$G$527,7,FALSE)</f>
        <v>Зайцев И.С., Андронов Ю.В.</v>
      </c>
      <c r="Q104" s="59" t="s">
        <v>51</v>
      </c>
      <c r="AF104" s="57"/>
      <c r="AG104" s="57"/>
      <c r="AH104" s="57"/>
      <c r="AI104" s="57"/>
      <c r="AJ104" s="57"/>
      <c r="AK104" s="57"/>
      <c r="AL104" s="57"/>
    </row>
    <row r="105" spans="1:38" s="72" customFormat="1" ht="15.75">
      <c r="A105" s="81">
        <v>11</v>
      </c>
      <c r="B105" s="133">
        <v>157</v>
      </c>
      <c r="C105" s="134" t="str">
        <f>VLOOKUP(B105,'Уч дев'!$A$3:$G$527,2,FALSE)</f>
        <v>Подобедова Анжелика</v>
      </c>
      <c r="D105" s="135">
        <f>VLOOKUP(B105,'Уч дев'!$A$3:$G$527,3,FALSE)</f>
        <v>2003</v>
      </c>
      <c r="E105" s="136">
        <f>VLOOKUP(B105,'Уч дев'!$A$3:$G$527,4,FALSE)</f>
        <v>2</v>
      </c>
      <c r="F105" s="134" t="str">
        <f>VLOOKUP(B105,'Уч дев'!$A$3:$G$527,5,FALSE)</f>
        <v>Саратовская</v>
      </c>
      <c r="G105" s="138" t="str">
        <f>VLOOKUP(B105,'Уч дев'!$A$3:$G$527,6,FALSE)</f>
        <v>СШОР-6</v>
      </c>
      <c r="H105" s="158">
        <f t="shared" si="10"/>
        <v>27.8</v>
      </c>
      <c r="I105" s="158"/>
      <c r="J105" s="180">
        <f t="shared" si="11"/>
        <v>2</v>
      </c>
      <c r="K105" s="32">
        <f>VLOOKUP(B105,'Уч дев'!$A$3:$I$527,8,FALSE)</f>
        <v>0</v>
      </c>
      <c r="L105" s="180"/>
      <c r="M105" s="182">
        <v>27.8</v>
      </c>
      <c r="N105" s="182"/>
      <c r="O105" s="183">
        <f t="shared" si="12"/>
        <v>27.8</v>
      </c>
      <c r="P105" s="184" t="str">
        <f>VLOOKUP(B105,'Уч дев'!$A$3:$G$527,7,FALSE)</f>
        <v>Бочкарева М.В.</v>
      </c>
      <c r="Q105" s="59" t="s">
        <v>77</v>
      </c>
      <c r="AF105" s="57"/>
      <c r="AG105" s="57"/>
      <c r="AH105" s="57"/>
      <c r="AI105" s="57"/>
      <c r="AJ105" s="57"/>
      <c r="AK105" s="57"/>
      <c r="AL105" s="57"/>
    </row>
    <row r="106" spans="1:38" s="72" customFormat="1" ht="15.75">
      <c r="A106" s="81">
        <v>11</v>
      </c>
      <c r="B106" s="133">
        <v>487</v>
      </c>
      <c r="C106" s="134" t="str">
        <f>VLOOKUP(B106,'Уч дев'!$A$3:$G$527,2,FALSE)</f>
        <v>Ляшонкова Екатерина</v>
      </c>
      <c r="D106" s="135">
        <f>VLOOKUP(B106,'Уч дев'!$A$3:$G$527,3,FALSE)</f>
        <v>2003</v>
      </c>
      <c r="E106" s="136" t="str">
        <f>VLOOKUP(B106,'Уч дев'!$A$3:$G$527,4,FALSE)</f>
        <v>2</v>
      </c>
      <c r="F106" s="134" t="str">
        <f>VLOOKUP(B106,'Уч дев'!$A$3:$G$527,5,FALSE)</f>
        <v>Пензенская</v>
      </c>
      <c r="G106" s="138" t="str">
        <f>VLOOKUP(B106,'Уч дев'!$A$3:$G$527,6,FALSE)</f>
        <v>КСШОР</v>
      </c>
      <c r="H106" s="158">
        <f t="shared" si="10"/>
        <v>27.8</v>
      </c>
      <c r="I106" s="158"/>
      <c r="J106" s="180">
        <f t="shared" si="11"/>
        <v>2</v>
      </c>
      <c r="K106" s="32" t="str">
        <f>VLOOKUP(B106,'Уч дев'!$A$3:$I$527,8,FALSE)</f>
        <v>л</v>
      </c>
      <c r="L106" s="180"/>
      <c r="M106" s="182">
        <v>27.8</v>
      </c>
      <c r="N106" s="182"/>
      <c r="O106" s="183">
        <f t="shared" si="12"/>
        <v>27.8</v>
      </c>
      <c r="P106" s="184" t="str">
        <f>VLOOKUP(B106,'Уч дев'!$A$3:$G$527,7,FALSE)</f>
        <v>Карасик Н.А.,А.Г.</v>
      </c>
      <c r="Q106" s="59" t="s">
        <v>51</v>
      </c>
      <c r="AF106" s="57"/>
      <c r="AG106" s="57"/>
      <c r="AH106" s="57"/>
      <c r="AI106" s="57"/>
      <c r="AJ106" s="57"/>
      <c r="AK106" s="57"/>
      <c r="AL106" s="57"/>
    </row>
    <row r="107" spans="1:38" s="72" customFormat="1" ht="15.75">
      <c r="A107" s="81">
        <v>11</v>
      </c>
      <c r="B107" s="133">
        <v>323</v>
      </c>
      <c r="C107" s="134" t="str">
        <f>VLOOKUP(B107,'Уч дев'!$A$3:$G$527,2,FALSE)</f>
        <v>Лежукова Софья</v>
      </c>
      <c r="D107" s="135">
        <f>VLOOKUP(B107,'Уч дев'!$A$3:$G$527,3,FALSE)</f>
        <v>2002</v>
      </c>
      <c r="E107" s="136" t="str">
        <f>VLOOKUP(B107,'Уч дев'!$A$3:$G$527,4,FALSE)</f>
        <v>1</v>
      </c>
      <c r="F107" s="134" t="str">
        <f>VLOOKUP(B107,'Уч дев'!$A$3:$G$527,5,FALSE)</f>
        <v>Тульская</v>
      </c>
      <c r="G107" s="138" t="str">
        <f>VLOOKUP(B107,'Уч дев'!$A$3:$G$527,6,FALSE)</f>
        <v>СШОР л/а,ДЮСШ Алексин</v>
      </c>
      <c r="H107" s="158">
        <f t="shared" si="10"/>
        <v>27.8</v>
      </c>
      <c r="I107" s="158"/>
      <c r="J107" s="180">
        <f t="shared" si="11"/>
        <v>2</v>
      </c>
      <c r="K107" s="32">
        <f>VLOOKUP(B107,'Уч дев'!$A$3:$I$527,8,FALSE)</f>
        <v>0</v>
      </c>
      <c r="L107" s="180"/>
      <c r="M107" s="182">
        <v>27.8</v>
      </c>
      <c r="N107" s="182"/>
      <c r="O107" s="183">
        <f t="shared" si="12"/>
        <v>27.8</v>
      </c>
      <c r="P107" s="184" t="str">
        <f>VLOOKUP(B107,'Уч дев'!$A$3:$G$527,7,FALSE)</f>
        <v>Ковтун Н.Н.,Муругова Н.С.</v>
      </c>
      <c r="Q107" s="59" t="s">
        <v>51</v>
      </c>
      <c r="AF107" s="57"/>
      <c r="AG107" s="57"/>
      <c r="AH107" s="57"/>
      <c r="AI107" s="57"/>
      <c r="AJ107" s="57"/>
      <c r="AK107" s="57"/>
      <c r="AL107" s="57"/>
    </row>
    <row r="108" spans="1:38" s="72" customFormat="1" ht="15.75">
      <c r="A108" s="81">
        <v>14</v>
      </c>
      <c r="B108" s="133">
        <v>267</v>
      </c>
      <c r="C108" s="134" t="str">
        <f>VLOOKUP(B108,'Уч дев'!$A$3:$G$527,2,FALSE)</f>
        <v>Донскова Алёна</v>
      </c>
      <c r="D108" s="135">
        <f>VLOOKUP(B108,'Уч дев'!$A$3:$G$527,3,FALSE)</f>
        <v>2003</v>
      </c>
      <c r="E108" s="136">
        <f>VLOOKUP(B108,'Уч дев'!$A$3:$G$527,4,FALSE)</f>
        <v>1</v>
      </c>
      <c r="F108" s="134" t="str">
        <f>VLOOKUP(B108,'Уч дев'!$A$3:$G$527,5,FALSE)</f>
        <v>Пензенская</v>
      </c>
      <c r="G108" s="138" t="str">
        <f>VLOOKUP(B108,'Уч дев'!$A$3:$G$527,6,FALSE)</f>
        <v>СОШ Оленевка</v>
      </c>
      <c r="H108" s="158">
        <f t="shared" si="10"/>
        <v>27.9</v>
      </c>
      <c r="I108" s="158"/>
      <c r="J108" s="180">
        <f t="shared" si="11"/>
        <v>2</v>
      </c>
      <c r="K108" s="32">
        <f>VLOOKUP(B108,'Уч дев'!$A$3:$I$527,8,FALSE)</f>
        <v>0</v>
      </c>
      <c r="L108" s="180"/>
      <c r="M108" s="182">
        <v>27.9</v>
      </c>
      <c r="N108" s="182"/>
      <c r="O108" s="183">
        <f t="shared" si="12"/>
        <v>27.9</v>
      </c>
      <c r="P108" s="184" t="str">
        <f>VLOOKUP(B108,'Уч дев'!$A$3:$G$527,7,FALSE)</f>
        <v>Димаев Р.Р.,Димаев М.Р.</v>
      </c>
      <c r="Q108" s="59" t="s">
        <v>51</v>
      </c>
      <c r="AF108" s="57"/>
      <c r="AG108" s="57"/>
      <c r="AH108" s="57"/>
      <c r="AI108" s="57"/>
      <c r="AJ108" s="57"/>
      <c r="AK108" s="57"/>
      <c r="AL108" s="57"/>
    </row>
    <row r="109" spans="1:38" s="72" customFormat="1" ht="15.75">
      <c r="A109" s="81">
        <v>14</v>
      </c>
      <c r="B109" s="133">
        <v>432</v>
      </c>
      <c r="C109" s="134" t="str">
        <f>VLOOKUP(B109,'Уч дев'!$A$3:$G$527,2,FALSE)</f>
        <v>Герасимова Милена</v>
      </c>
      <c r="D109" s="135">
        <f>VLOOKUP(B109,'Уч дев'!$A$3:$G$527,3,FALSE)</f>
        <v>2002</v>
      </c>
      <c r="E109" s="136">
        <f>VLOOKUP(B109,'Уч дев'!$A$3:$G$527,4,FALSE)</f>
        <v>1</v>
      </c>
      <c r="F109" s="134" t="str">
        <f>VLOOKUP(B109,'Уч дев'!$A$3:$G$527,5,FALSE)</f>
        <v>Мордовия</v>
      </c>
      <c r="G109" s="138" t="str">
        <f>VLOOKUP(B109,'Уч дев'!$A$3:$G$527,6,FALSE)</f>
        <v>КСШОР</v>
      </c>
      <c r="H109" s="158">
        <f t="shared" si="10"/>
        <v>27.9</v>
      </c>
      <c r="I109" s="158"/>
      <c r="J109" s="180">
        <f t="shared" si="11"/>
        <v>2</v>
      </c>
      <c r="K109" s="32">
        <f>VLOOKUP(B109,'Уч дев'!$A$3:$I$527,8,FALSE)</f>
        <v>0</v>
      </c>
      <c r="L109" s="180"/>
      <c r="M109" s="182">
        <v>27.9</v>
      </c>
      <c r="N109" s="182"/>
      <c r="O109" s="183">
        <f t="shared" si="12"/>
        <v>27.9</v>
      </c>
      <c r="P109" s="184" t="str">
        <f>VLOOKUP(B109,'Уч дев'!$A$3:$G$527,7,FALSE)</f>
        <v>Разовы ВН и ЛИ</v>
      </c>
      <c r="Q109" s="59" t="s">
        <v>77</v>
      </c>
      <c r="AF109" s="57"/>
      <c r="AG109" s="57"/>
      <c r="AH109" s="57"/>
      <c r="AI109" s="57"/>
      <c r="AJ109" s="57"/>
      <c r="AK109" s="57"/>
      <c r="AL109" s="57"/>
    </row>
    <row r="110" spans="1:38" s="72" customFormat="1" ht="15.75">
      <c r="A110" s="81">
        <v>16</v>
      </c>
      <c r="B110" s="133">
        <v>346</v>
      </c>
      <c r="C110" s="134" t="str">
        <f>VLOOKUP(B110,'Уч дев'!$A$3:$G$527,2,FALSE)</f>
        <v>Верченова Елизавета</v>
      </c>
      <c r="D110" s="135">
        <f>VLOOKUP(B110,'Уч дев'!$A$3:$G$527,3,FALSE)</f>
        <v>2003</v>
      </c>
      <c r="E110" s="136" t="str">
        <f>VLOOKUP(B110,'Уч дев'!$A$3:$G$527,4,FALSE)</f>
        <v>1</v>
      </c>
      <c r="F110" s="134" t="str">
        <f>VLOOKUP(B110,'Уч дев'!$A$3:$G$527,5,FALSE)</f>
        <v>Тамбовская</v>
      </c>
      <c r="G110" s="138" t="str">
        <f>VLOOKUP(B110,'Уч дев'!$A$3:$G$527,6,FALSE)</f>
        <v>СШОР-3</v>
      </c>
      <c r="H110" s="158">
        <f t="shared" si="10"/>
        <v>28</v>
      </c>
      <c r="I110" s="158"/>
      <c r="J110" s="180">
        <f t="shared" si="11"/>
        <v>2</v>
      </c>
      <c r="K110" s="32">
        <f>VLOOKUP(B110,'Уч дев'!$A$3:$I$527,8,FALSE)</f>
        <v>0</v>
      </c>
      <c r="L110" s="180"/>
      <c r="M110" s="182">
        <v>28</v>
      </c>
      <c r="N110" s="182"/>
      <c r="O110" s="183">
        <f t="shared" si="12"/>
        <v>28</v>
      </c>
      <c r="P110" s="184" t="str">
        <f>VLOOKUP(B110,'Уч дев'!$A$3:$G$527,7,FALSE)</f>
        <v>Блохин И.Ф.</v>
      </c>
      <c r="Q110" s="59" t="s">
        <v>77</v>
      </c>
      <c r="AF110" s="57"/>
      <c r="AG110" s="57"/>
      <c r="AH110" s="57"/>
      <c r="AI110" s="57"/>
      <c r="AJ110" s="57"/>
      <c r="AK110" s="57"/>
      <c r="AL110" s="57"/>
    </row>
    <row r="111" spans="1:38" s="72" customFormat="1" ht="15.75">
      <c r="A111" s="81">
        <v>16</v>
      </c>
      <c r="B111" s="133">
        <v>638</v>
      </c>
      <c r="C111" s="134" t="str">
        <f>VLOOKUP(B111,'Уч дев'!$A$3:$G$527,2,FALSE)</f>
        <v>Ефремова Дарья</v>
      </c>
      <c r="D111" s="135">
        <f>VLOOKUP(B111,'Уч дев'!$A$3:$G$527,3,FALSE)</f>
        <v>2002</v>
      </c>
      <c r="E111" s="136" t="str">
        <f>VLOOKUP(B111,'Уч дев'!$A$3:$G$527,4,FALSE)</f>
        <v>1</v>
      </c>
      <c r="F111" s="134" t="str">
        <f>VLOOKUP(B111,'Уч дев'!$A$3:$G$527,5,FALSE)</f>
        <v>Пензенская</v>
      </c>
      <c r="G111" s="138" t="str">
        <f>VLOOKUP(B111,'Уч дев'!$A$3:$G$527,6,FALSE)</f>
        <v>СШОР Заречный</v>
      </c>
      <c r="H111" s="158">
        <f t="shared" si="10"/>
        <v>28</v>
      </c>
      <c r="I111" s="158"/>
      <c r="J111" s="180">
        <f t="shared" si="11"/>
        <v>2</v>
      </c>
      <c r="K111" s="32">
        <f>VLOOKUP(B111,'Уч дев'!$A$3:$I$527,8,FALSE)</f>
        <v>0</v>
      </c>
      <c r="L111" s="180">
        <v>3</v>
      </c>
      <c r="M111" s="182">
        <v>28</v>
      </c>
      <c r="N111" s="182"/>
      <c r="O111" s="183">
        <f t="shared" si="12"/>
        <v>28</v>
      </c>
      <c r="P111" s="184" t="str">
        <f>VLOOKUP(B111,'Уч дев'!$A$3:$G$527,7,FALSE)</f>
        <v>Аксеновы А.В.,Е.С.,Костина О.А.</v>
      </c>
      <c r="Q111" s="59" t="s">
        <v>51</v>
      </c>
      <c r="AF111" s="57"/>
      <c r="AG111" s="57"/>
      <c r="AH111" s="57"/>
      <c r="AI111" s="57"/>
      <c r="AJ111" s="57"/>
      <c r="AK111" s="57"/>
      <c r="AL111" s="57"/>
    </row>
    <row r="112" spans="1:38" s="72" customFormat="1" ht="15.75">
      <c r="A112" s="81">
        <v>18</v>
      </c>
      <c r="B112" s="133">
        <v>488</v>
      </c>
      <c r="C112" s="134" t="str">
        <f>VLOOKUP(B112,'Уч дев'!$A$3:$G$527,2,FALSE)</f>
        <v>Журавлева Елена</v>
      </c>
      <c r="D112" s="135">
        <f>VLOOKUP(B112,'Уч дев'!$A$3:$G$527,3,FALSE)</f>
        <v>2003</v>
      </c>
      <c r="E112" s="136" t="str">
        <f>VLOOKUP(B112,'Уч дев'!$A$3:$G$527,4,FALSE)</f>
        <v>2</v>
      </c>
      <c r="F112" s="134" t="str">
        <f>VLOOKUP(B112,'Уч дев'!$A$3:$G$527,5,FALSE)</f>
        <v>Пензенская</v>
      </c>
      <c r="G112" s="138" t="str">
        <f>VLOOKUP(B112,'Уч дев'!$A$3:$G$527,6,FALSE)</f>
        <v>КСШОР</v>
      </c>
      <c r="H112" s="158">
        <f t="shared" si="10"/>
        <v>28.1</v>
      </c>
      <c r="I112" s="158"/>
      <c r="J112" s="180">
        <f t="shared" si="11"/>
        <v>2</v>
      </c>
      <c r="K112" s="32" t="str">
        <f>VLOOKUP(B112,'Уч дев'!$A$3:$I$527,8,FALSE)</f>
        <v>л</v>
      </c>
      <c r="L112" s="180"/>
      <c r="M112" s="182">
        <v>28.1</v>
      </c>
      <c r="N112" s="182"/>
      <c r="O112" s="183">
        <f t="shared" si="12"/>
        <v>28.1</v>
      </c>
      <c r="P112" s="184" t="str">
        <f>VLOOKUP(B112,'Уч дев'!$A$3:$G$527,7,FALSE)</f>
        <v>Карасик Н.А.,А.Г.</v>
      </c>
      <c r="Q112" s="59" t="s">
        <v>77</v>
      </c>
      <c r="AF112" s="57"/>
      <c r="AG112" s="57"/>
      <c r="AH112" s="57"/>
      <c r="AI112" s="57"/>
      <c r="AJ112" s="57"/>
      <c r="AK112" s="57"/>
      <c r="AL112" s="57"/>
    </row>
    <row r="113" spans="1:38" s="72" customFormat="1" ht="15.75">
      <c r="A113" s="81">
        <v>19</v>
      </c>
      <c r="B113" s="133">
        <v>616</v>
      </c>
      <c r="C113" s="134" t="str">
        <f>VLOOKUP(B113,'Уч дев'!$A$3:$G$527,2,FALSE)</f>
        <v>Дерябина Ксения</v>
      </c>
      <c r="D113" s="135">
        <f>VLOOKUP(B113,'Уч дев'!$A$3:$G$527,3,FALSE)</f>
        <v>2002</v>
      </c>
      <c r="E113" s="136" t="str">
        <f>VLOOKUP(B113,'Уч дев'!$A$3:$G$527,4,FALSE)</f>
        <v>1</v>
      </c>
      <c r="F113" s="134" t="str">
        <f>VLOOKUP(B113,'Уч дев'!$A$3:$G$527,5,FALSE)</f>
        <v>Пензенская</v>
      </c>
      <c r="G113" s="138" t="str">
        <f>VLOOKUP(B113,'Уч дев'!$A$3:$G$527,6,FALSE)</f>
        <v>СШ-6</v>
      </c>
      <c r="H113" s="158">
        <f t="shared" si="10"/>
        <v>28.2</v>
      </c>
      <c r="I113" s="158"/>
      <c r="J113" s="180">
        <f t="shared" si="11"/>
        <v>2</v>
      </c>
      <c r="K113" s="32" t="str">
        <f>VLOOKUP(B113,'Уч дев'!$A$3:$I$527,8,FALSE)</f>
        <v>л</v>
      </c>
      <c r="L113" s="180"/>
      <c r="M113" s="182">
        <v>28.2</v>
      </c>
      <c r="N113" s="182"/>
      <c r="O113" s="183">
        <f t="shared" si="12"/>
        <v>28.2</v>
      </c>
      <c r="P113" s="184" t="str">
        <f>VLOOKUP(B113,'Уч дев'!$A$3:$G$527,7,FALSE)</f>
        <v>Красновы Р.Б.,К.И.</v>
      </c>
      <c r="Q113" s="59" t="s">
        <v>51</v>
      </c>
      <c r="AF113" s="57"/>
      <c r="AG113" s="57"/>
      <c r="AH113" s="57"/>
      <c r="AI113" s="57"/>
      <c r="AJ113" s="57"/>
      <c r="AK113" s="57"/>
      <c r="AL113" s="57"/>
    </row>
    <row r="114" spans="1:38" s="72" customFormat="1" ht="15.75">
      <c r="A114" s="81">
        <v>19</v>
      </c>
      <c r="B114" s="133">
        <v>389</v>
      </c>
      <c r="C114" s="134" t="str">
        <f>VLOOKUP(B114,'Уч дев'!$A$3:$G$527,2,FALSE)</f>
        <v>Серегина Ирина</v>
      </c>
      <c r="D114" s="135">
        <f>VLOOKUP(B114,'Уч дев'!$A$3:$G$527,3,FALSE)</f>
        <v>2002</v>
      </c>
      <c r="E114" s="136">
        <f>VLOOKUP(B114,'Уч дев'!$A$3:$G$527,4,FALSE)</f>
        <v>1</v>
      </c>
      <c r="F114" s="134" t="str">
        <f>VLOOKUP(B114,'Уч дев'!$A$3:$G$527,5,FALSE)</f>
        <v>Самарская</v>
      </c>
      <c r="G114" s="138" t="str">
        <f>VLOOKUP(B114,'Уч дев'!$A$3:$G$527,6,FALSE)</f>
        <v>СШОР-2 Самара</v>
      </c>
      <c r="H114" s="158">
        <f t="shared" si="10"/>
        <v>28.2</v>
      </c>
      <c r="I114" s="158"/>
      <c r="J114" s="180">
        <f t="shared" si="11"/>
        <v>2</v>
      </c>
      <c r="K114" s="32">
        <f>VLOOKUP(B114,'Уч дев'!$A$3:$I$527,8,FALSE)</f>
        <v>0</v>
      </c>
      <c r="L114" s="180"/>
      <c r="M114" s="182">
        <v>28.2</v>
      </c>
      <c r="N114" s="182"/>
      <c r="O114" s="183">
        <f t="shared" si="12"/>
        <v>28.2</v>
      </c>
      <c r="P114" s="184" t="str">
        <f>VLOOKUP(B114,'Уч дев'!$A$3:$G$527,7,FALSE)</f>
        <v>Комаров С.В.</v>
      </c>
      <c r="Q114" s="59" t="s">
        <v>77</v>
      </c>
      <c r="AF114" s="57"/>
      <c r="AG114" s="57"/>
      <c r="AH114" s="57"/>
      <c r="AI114" s="57"/>
      <c r="AJ114" s="57"/>
      <c r="AK114" s="57"/>
      <c r="AL114" s="57"/>
    </row>
    <row r="115" spans="1:38" s="72" customFormat="1" ht="15.75">
      <c r="A115" s="81">
        <v>21</v>
      </c>
      <c r="B115" s="133">
        <v>406</v>
      </c>
      <c r="C115" s="134" t="str">
        <f>VLOOKUP(B115,'Уч дев'!$A$3:$G$527,2,FALSE)</f>
        <v>Кульчинская Дарья</v>
      </c>
      <c r="D115" s="135">
        <f>VLOOKUP(B115,'Уч дев'!$A$3:$G$527,3,FALSE)</f>
        <v>2003</v>
      </c>
      <c r="E115" s="136">
        <f>VLOOKUP(B115,'Уч дев'!$A$3:$G$527,4,FALSE)</f>
        <v>1</v>
      </c>
      <c r="F115" s="134" t="str">
        <f>VLOOKUP(B115,'Уч дев'!$A$3:$G$527,5,FALSE)</f>
        <v>Самарская</v>
      </c>
      <c r="G115" s="138" t="str">
        <f>VLOOKUP(B115,'Уч дев'!$A$3:$G$527,6,FALSE)</f>
        <v>СШОР-2 Самара</v>
      </c>
      <c r="H115" s="158">
        <f t="shared" si="10"/>
        <v>28.4</v>
      </c>
      <c r="I115" s="158"/>
      <c r="J115" s="180">
        <f t="shared" si="11"/>
        <v>2</v>
      </c>
      <c r="K115" s="32">
        <f>VLOOKUP(B115,'Уч дев'!$A$3:$I$527,8,FALSE)</f>
        <v>0</v>
      </c>
      <c r="L115" s="180"/>
      <c r="M115" s="182">
        <v>28.4</v>
      </c>
      <c r="N115" s="182"/>
      <c r="O115" s="183">
        <f t="shared" si="12"/>
        <v>28.4</v>
      </c>
      <c r="P115" s="184" t="str">
        <f>VLOOKUP(B115,'Уч дев'!$A$3:$G$527,7,FALSE)</f>
        <v>Зайцев И.С., Андронов Ю.В.</v>
      </c>
      <c r="Q115" s="59" t="s">
        <v>51</v>
      </c>
      <c r="AF115" s="57"/>
      <c r="AG115" s="57"/>
      <c r="AH115" s="57"/>
      <c r="AI115" s="57"/>
      <c r="AJ115" s="57"/>
      <c r="AK115" s="57"/>
      <c r="AL115" s="57"/>
    </row>
    <row r="116" spans="1:38" s="72" customFormat="1" ht="15.75">
      <c r="A116" s="81">
        <v>22</v>
      </c>
      <c r="B116" s="133">
        <v>179</v>
      </c>
      <c r="C116" s="134" t="str">
        <f>VLOOKUP(B116,'Уч дев'!$A$3:$G$527,2,FALSE)</f>
        <v>Минюкова Кристина</v>
      </c>
      <c r="D116" s="135">
        <f>VLOOKUP(B116,'Уч дев'!$A$3:$G$527,3,FALSE)</f>
        <v>2003</v>
      </c>
      <c r="E116" s="136" t="str">
        <f>VLOOKUP(B116,'Уч дев'!$A$3:$G$527,4,FALSE)</f>
        <v>1</v>
      </c>
      <c r="F116" s="134" t="str">
        <f>VLOOKUP(B116,'Уч дев'!$A$3:$G$527,5,FALSE)</f>
        <v>Пензенская</v>
      </c>
      <c r="G116" s="138" t="str">
        <f>VLOOKUP(B116,'Уч дев'!$A$3:$G$527,6,FALSE)</f>
        <v>СШ-6</v>
      </c>
      <c r="H116" s="158">
        <f t="shared" si="10"/>
        <v>28.5</v>
      </c>
      <c r="I116" s="158"/>
      <c r="J116" s="180">
        <f t="shared" si="11"/>
        <v>2</v>
      </c>
      <c r="K116" s="32">
        <f>VLOOKUP(B116,'Уч дев'!$A$3:$I$527,8,FALSE)</f>
        <v>0</v>
      </c>
      <c r="L116" s="180">
        <v>2</v>
      </c>
      <c r="M116" s="182">
        <v>28.5</v>
      </c>
      <c r="N116" s="182"/>
      <c r="O116" s="183">
        <f t="shared" si="12"/>
        <v>28.5</v>
      </c>
      <c r="P116" s="184" t="str">
        <f>VLOOKUP(B116,'Уч дев'!$A$3:$G$527,7,FALSE)</f>
        <v>Красновы Р.Б.,К.И.</v>
      </c>
      <c r="Q116" s="59" t="s">
        <v>77</v>
      </c>
      <c r="AF116" s="57"/>
      <c r="AG116" s="57"/>
      <c r="AH116" s="57"/>
      <c r="AI116" s="57"/>
      <c r="AJ116" s="57"/>
      <c r="AK116" s="57"/>
      <c r="AL116" s="57"/>
    </row>
    <row r="117" spans="1:38" s="72" customFormat="1" ht="15.75">
      <c r="A117" s="81">
        <v>22</v>
      </c>
      <c r="B117" s="133">
        <v>395</v>
      </c>
      <c r="C117" s="134" t="str">
        <f>VLOOKUP(B117,'Уч дев'!$A$3:$G$527,2,FALSE)</f>
        <v>Кудашкина Яна</v>
      </c>
      <c r="D117" s="135">
        <f>VLOOKUP(B117,'Уч дев'!$A$3:$G$527,3,FALSE)</f>
        <v>2002</v>
      </c>
      <c r="E117" s="136">
        <f>VLOOKUP(B117,'Уч дев'!$A$3:$G$527,4,FALSE)</f>
        <v>2</v>
      </c>
      <c r="F117" s="134" t="str">
        <f>VLOOKUP(B117,'Уч дев'!$A$3:$G$527,5,FALSE)</f>
        <v>Самарская</v>
      </c>
      <c r="G117" s="138" t="str">
        <f>VLOOKUP(B117,'Уч дев'!$A$3:$G$527,6,FALSE)</f>
        <v>СШОР-2 Самара</v>
      </c>
      <c r="H117" s="158">
        <f t="shared" si="10"/>
        <v>28.5</v>
      </c>
      <c r="I117" s="158"/>
      <c r="J117" s="180">
        <f t="shared" si="11"/>
        <v>2</v>
      </c>
      <c r="K117" s="32">
        <f>VLOOKUP(B117,'Уч дев'!$A$3:$I$527,8,FALSE)</f>
        <v>0</v>
      </c>
      <c r="L117" s="180"/>
      <c r="M117" s="182">
        <v>28.5</v>
      </c>
      <c r="N117" s="182"/>
      <c r="O117" s="183">
        <f t="shared" si="12"/>
        <v>28.5</v>
      </c>
      <c r="P117" s="184" t="str">
        <f>VLOOKUP(B117,'Уч дев'!$A$3:$G$527,7,FALSE)</f>
        <v>Зайцев И.С., Андронов Ю.В.</v>
      </c>
      <c r="Q117" s="59" t="s">
        <v>77</v>
      </c>
      <c r="AF117" s="57"/>
      <c r="AG117" s="57"/>
      <c r="AH117" s="57"/>
      <c r="AI117" s="57"/>
      <c r="AJ117" s="57"/>
      <c r="AK117" s="57"/>
      <c r="AL117" s="57"/>
    </row>
    <row r="118" spans="1:38" s="72" customFormat="1" ht="15.75">
      <c r="A118" s="81">
        <v>22</v>
      </c>
      <c r="B118" s="133">
        <v>447</v>
      </c>
      <c r="C118" s="134" t="str">
        <f>VLOOKUP(B118,'Уч дев'!$A$3:$G$527,2,FALSE)</f>
        <v>Шафреева Алсу</v>
      </c>
      <c r="D118" s="135">
        <f>VLOOKUP(B118,'Уч дев'!$A$3:$G$527,3,FALSE)</f>
        <v>2002</v>
      </c>
      <c r="E118" s="136">
        <f>VLOOKUP(B118,'Уч дев'!$A$3:$G$527,4,FALSE)</f>
        <v>2</v>
      </c>
      <c r="F118" s="134" t="str">
        <f>VLOOKUP(B118,'Уч дев'!$A$3:$G$527,5,FALSE)</f>
        <v>Мордовия</v>
      </c>
      <c r="G118" s="138" t="str">
        <f>VLOOKUP(B118,'Уч дев'!$A$3:$G$527,6,FALSE)</f>
        <v>КСШОР</v>
      </c>
      <c r="H118" s="158">
        <f t="shared" si="10"/>
        <v>28.5</v>
      </c>
      <c r="I118" s="158"/>
      <c r="J118" s="180">
        <f t="shared" si="11"/>
        <v>2</v>
      </c>
      <c r="K118" s="32">
        <f>VLOOKUP(B118,'Уч дев'!$A$3:$I$527,8,FALSE)</f>
        <v>0</v>
      </c>
      <c r="L118" s="180"/>
      <c r="M118" s="182">
        <v>28.5</v>
      </c>
      <c r="N118" s="182"/>
      <c r="O118" s="183">
        <f t="shared" si="12"/>
        <v>28.5</v>
      </c>
      <c r="P118" s="184" t="str">
        <f>VLOOKUP(B118,'Уч дев'!$A$3:$G$527,7,FALSE)</f>
        <v>Иванов АИ</v>
      </c>
      <c r="Q118" s="59" t="s">
        <v>77</v>
      </c>
      <c r="AF118" s="57"/>
      <c r="AG118" s="57"/>
      <c r="AH118" s="57"/>
      <c r="AI118" s="57"/>
      <c r="AJ118" s="57"/>
      <c r="AK118" s="57"/>
      <c r="AL118" s="57"/>
    </row>
    <row r="119" spans="1:38" s="72" customFormat="1" ht="15.75">
      <c r="A119" s="81">
        <v>25</v>
      </c>
      <c r="B119" s="133">
        <v>615</v>
      </c>
      <c r="C119" s="134" t="str">
        <f>VLOOKUP(B119,'Уч дев'!$A$3:$G$527,2,FALSE)</f>
        <v>Жулитова Софья</v>
      </c>
      <c r="D119" s="135">
        <f>VLOOKUP(B119,'Уч дев'!$A$3:$G$527,3,FALSE)</f>
        <v>2002</v>
      </c>
      <c r="E119" s="136" t="str">
        <f>VLOOKUP(B119,'Уч дев'!$A$3:$G$527,4,FALSE)</f>
        <v>2</v>
      </c>
      <c r="F119" s="134" t="str">
        <f>VLOOKUP(B119,'Уч дев'!$A$3:$G$527,5,FALSE)</f>
        <v>Пензенская</v>
      </c>
      <c r="G119" s="138" t="str">
        <f>VLOOKUP(B119,'Уч дев'!$A$3:$G$527,6,FALSE)</f>
        <v>СШ-6</v>
      </c>
      <c r="H119" s="158">
        <f t="shared" si="10"/>
        <v>28.7</v>
      </c>
      <c r="I119" s="158"/>
      <c r="J119" s="180">
        <f t="shared" si="11"/>
        <v>2</v>
      </c>
      <c r="K119" s="32" t="str">
        <f>VLOOKUP(B119,'Уч дев'!$A$3:$I$527,8,FALSE)</f>
        <v>л</v>
      </c>
      <c r="L119" s="180"/>
      <c r="M119" s="182">
        <v>28.7</v>
      </c>
      <c r="N119" s="182"/>
      <c r="O119" s="183">
        <f t="shared" si="12"/>
        <v>28.7</v>
      </c>
      <c r="P119" s="184" t="str">
        <f>VLOOKUP(B119,'Уч дев'!$A$3:$G$527,7,FALSE)</f>
        <v>Красновы Р.Б.,К.И.</v>
      </c>
      <c r="Q119" s="59" t="s">
        <v>51</v>
      </c>
      <c r="AF119" s="57"/>
      <c r="AG119" s="57"/>
      <c r="AH119" s="57"/>
      <c r="AI119" s="57"/>
      <c r="AJ119" s="57"/>
      <c r="AK119" s="57"/>
      <c r="AL119" s="57"/>
    </row>
    <row r="120" spans="1:38" s="72" customFormat="1" ht="15.75">
      <c r="A120" s="81">
        <v>25</v>
      </c>
      <c r="B120" s="133">
        <v>637</v>
      </c>
      <c r="C120" s="134" t="str">
        <f>VLOOKUP(B120,'Уч дев'!$A$3:$G$527,2,FALSE)</f>
        <v>Трясучкина Дарья</v>
      </c>
      <c r="D120" s="135">
        <f>VLOOKUP(B120,'Уч дев'!$A$3:$G$527,3,FALSE)</f>
        <v>2002</v>
      </c>
      <c r="E120" s="136" t="str">
        <f>VLOOKUP(B120,'Уч дев'!$A$3:$G$527,4,FALSE)</f>
        <v>2</v>
      </c>
      <c r="F120" s="134" t="str">
        <f>VLOOKUP(B120,'Уч дев'!$A$3:$G$527,5,FALSE)</f>
        <v>Пензенская</v>
      </c>
      <c r="G120" s="138" t="str">
        <f>VLOOKUP(B120,'Уч дев'!$A$3:$G$527,6,FALSE)</f>
        <v>СШОР Заречный</v>
      </c>
      <c r="H120" s="158">
        <f t="shared" si="10"/>
        <v>28.7</v>
      </c>
      <c r="I120" s="158"/>
      <c r="J120" s="180">
        <f t="shared" si="11"/>
        <v>2</v>
      </c>
      <c r="K120" s="32">
        <f>VLOOKUP(B120,'Уч дев'!$A$3:$I$527,8,FALSE)</f>
        <v>0</v>
      </c>
      <c r="L120" s="180"/>
      <c r="M120" s="182">
        <v>28.7</v>
      </c>
      <c r="N120" s="182"/>
      <c r="O120" s="183">
        <f t="shared" si="12"/>
        <v>28.7</v>
      </c>
      <c r="P120" s="184" t="str">
        <f>VLOOKUP(B120,'Уч дев'!$A$3:$G$527,7,FALSE)</f>
        <v>Аксеновы А.В.,Е.С.,Костина О.А.</v>
      </c>
      <c r="Q120" s="59" t="s">
        <v>51</v>
      </c>
      <c r="AF120" s="57"/>
      <c r="AG120" s="57"/>
      <c r="AH120" s="57"/>
      <c r="AI120" s="57"/>
      <c r="AJ120" s="57"/>
      <c r="AK120" s="57"/>
      <c r="AL120" s="57"/>
    </row>
    <row r="121" spans="1:38" s="72" customFormat="1" ht="15.75">
      <c r="A121" s="81">
        <v>27</v>
      </c>
      <c r="B121" s="133">
        <v>95</v>
      </c>
      <c r="C121" s="134" t="str">
        <f>VLOOKUP(B121,'Уч дев'!$A$3:$G$527,2,FALSE)</f>
        <v>Щербакова Анна</v>
      </c>
      <c r="D121" s="135">
        <f>VLOOKUP(B121,'Уч дев'!$A$3:$G$527,3,FALSE)</f>
        <v>2003</v>
      </c>
      <c r="E121" s="136" t="str">
        <f>VLOOKUP(B121,'Уч дев'!$A$3:$G$527,4,FALSE)</f>
        <v>2</v>
      </c>
      <c r="F121" s="134" t="str">
        <f>VLOOKUP(B121,'Уч дев'!$A$3:$G$527,5,FALSE)</f>
        <v>Саратовская</v>
      </c>
      <c r="G121" s="138" t="str">
        <f>VLOOKUP(B121,'Уч дев'!$A$3:$G$527,6,FALSE)</f>
        <v>ДЮСШ Энгельс</v>
      </c>
      <c r="H121" s="158">
        <f t="shared" si="10"/>
        <v>28.8</v>
      </c>
      <c r="I121" s="158"/>
      <c r="J121" s="180">
        <f t="shared" si="11"/>
        <v>2</v>
      </c>
      <c r="K121" s="32">
        <f>VLOOKUP(B121,'Уч дев'!$A$3:$I$527,8,FALSE)</f>
        <v>0</v>
      </c>
      <c r="L121" s="180"/>
      <c r="M121" s="182">
        <v>28.8</v>
      </c>
      <c r="N121" s="182"/>
      <c r="O121" s="183">
        <f t="shared" si="12"/>
        <v>28.8</v>
      </c>
      <c r="P121" s="184" t="str">
        <f>VLOOKUP(B121,'Уч дев'!$A$3:$G$527,7,FALSE)</f>
        <v>Минахметова О.В.</v>
      </c>
      <c r="Q121" s="59" t="s">
        <v>77</v>
      </c>
      <c r="AF121" s="57"/>
      <c r="AG121" s="57"/>
      <c r="AH121" s="57"/>
      <c r="AI121" s="57"/>
      <c r="AJ121" s="57"/>
      <c r="AK121" s="57"/>
      <c r="AL121" s="57"/>
    </row>
    <row r="122" spans="1:38" s="72" customFormat="1" ht="15.75">
      <c r="A122" s="81">
        <v>28</v>
      </c>
      <c r="B122" s="133">
        <v>80</v>
      </c>
      <c r="C122" s="134" t="str">
        <f>VLOOKUP(B122,'Уч дев'!$A$3:$G$527,2,FALSE)</f>
        <v>Гуляйкина  Дарья </v>
      </c>
      <c r="D122" s="135">
        <f>VLOOKUP(B122,'Уч дев'!$A$3:$G$527,3,FALSE)</f>
        <v>2002</v>
      </c>
      <c r="E122" s="136">
        <f>VLOOKUP(B122,'Уч дев'!$A$3:$G$527,4,FALSE)</f>
        <v>1</v>
      </c>
      <c r="F122" s="134" t="str">
        <f>VLOOKUP(B122,'Уч дев'!$A$3:$G$527,5,FALSE)</f>
        <v>Саратовская</v>
      </c>
      <c r="G122" s="138" t="str">
        <f>VLOOKUP(B122,'Уч дев'!$A$3:$G$527,6,FALSE)</f>
        <v>ДЮСШ Энгельс</v>
      </c>
      <c r="H122" s="158">
        <f t="shared" si="10"/>
        <v>28.9</v>
      </c>
      <c r="I122" s="158"/>
      <c r="J122" s="180">
        <f t="shared" si="11"/>
        <v>2</v>
      </c>
      <c r="K122" s="32">
        <f>VLOOKUP(B122,'Уч дев'!$A$3:$I$527,8,FALSE)</f>
        <v>0</v>
      </c>
      <c r="L122" s="180"/>
      <c r="M122" s="182">
        <v>28.9</v>
      </c>
      <c r="N122" s="182"/>
      <c r="O122" s="183">
        <f t="shared" si="12"/>
        <v>28.9</v>
      </c>
      <c r="P122" s="184" t="str">
        <f>VLOOKUP(B122,'Уч дев'!$A$3:$G$527,7,FALSE)</f>
        <v>Кудашкина З.К.</v>
      </c>
      <c r="Q122" s="59" t="s">
        <v>51</v>
      </c>
      <c r="AF122" s="57"/>
      <c r="AG122" s="57"/>
      <c r="AH122" s="57"/>
      <c r="AI122" s="57"/>
      <c r="AJ122" s="57"/>
      <c r="AK122" s="57"/>
      <c r="AL122" s="57"/>
    </row>
    <row r="123" spans="1:38" s="72" customFormat="1" ht="15.75">
      <c r="A123" s="81">
        <v>29</v>
      </c>
      <c r="B123" s="133">
        <v>421</v>
      </c>
      <c r="C123" s="134" t="str">
        <f>VLOOKUP(B123,'Уч дев'!$A$3:$G$527,2,FALSE)</f>
        <v>Гайкова Елизавета</v>
      </c>
      <c r="D123" s="135">
        <f>VLOOKUP(B123,'Уч дев'!$A$3:$G$527,3,FALSE)</f>
        <v>2003</v>
      </c>
      <c r="E123" s="136" t="str">
        <f>VLOOKUP(B123,'Уч дев'!$A$3:$G$527,4,FALSE)</f>
        <v>1</v>
      </c>
      <c r="F123" s="134" t="str">
        <f>VLOOKUP(B123,'Уч дев'!$A$3:$G$527,5,FALSE)</f>
        <v>Тамбовская</v>
      </c>
      <c r="G123" s="138" t="str">
        <f>VLOOKUP(B123,'Уч дев'!$A$3:$G$527,6,FALSE)</f>
        <v>ДЮСШ-2 Котовск</v>
      </c>
      <c r="H123" s="158">
        <f t="shared" si="10"/>
        <v>29.1</v>
      </c>
      <c r="I123" s="158"/>
      <c r="J123" s="180">
        <f t="shared" si="11"/>
        <v>2</v>
      </c>
      <c r="K123" s="32">
        <f>VLOOKUP(B123,'Уч дев'!$A$3:$I$527,8,FALSE)</f>
        <v>0</v>
      </c>
      <c r="L123" s="180"/>
      <c r="M123" s="182">
        <v>29.1</v>
      </c>
      <c r="N123" s="182"/>
      <c r="O123" s="183">
        <f t="shared" si="12"/>
        <v>29.1</v>
      </c>
      <c r="P123" s="184" t="str">
        <f>VLOOKUP(B123,'Уч дев'!$A$3:$G$527,7,FALSE)</f>
        <v>Мельникова Е.В.</v>
      </c>
      <c r="Q123" s="59" t="s">
        <v>83</v>
      </c>
      <c r="AF123" s="57"/>
      <c r="AG123" s="57"/>
      <c r="AH123" s="57"/>
      <c r="AI123" s="57"/>
      <c r="AJ123" s="57"/>
      <c r="AK123" s="57"/>
      <c r="AL123" s="57"/>
    </row>
    <row r="124" spans="1:38" s="72" customFormat="1" ht="15.75">
      <c r="A124" s="81">
        <v>29</v>
      </c>
      <c r="B124" s="133">
        <v>420</v>
      </c>
      <c r="C124" s="134" t="str">
        <f>VLOOKUP(B124,'Уч дев'!$A$3:$G$527,2,FALSE)</f>
        <v>Ладина Дарья</v>
      </c>
      <c r="D124" s="135">
        <f>VLOOKUP(B124,'Уч дев'!$A$3:$G$527,3,FALSE)</f>
        <v>2003</v>
      </c>
      <c r="E124" s="136" t="str">
        <f>VLOOKUP(B124,'Уч дев'!$A$3:$G$527,4,FALSE)</f>
        <v>2</v>
      </c>
      <c r="F124" s="134" t="str">
        <f>VLOOKUP(B124,'Уч дев'!$A$3:$G$527,5,FALSE)</f>
        <v>Тамбовская</v>
      </c>
      <c r="G124" s="138" t="str">
        <f>VLOOKUP(B124,'Уч дев'!$A$3:$G$527,6,FALSE)</f>
        <v>ДЮСШ-2 Котовск</v>
      </c>
      <c r="H124" s="158">
        <f t="shared" si="10"/>
        <v>29.1</v>
      </c>
      <c r="I124" s="158"/>
      <c r="J124" s="180">
        <f t="shared" si="11"/>
        <v>2</v>
      </c>
      <c r="K124" s="32">
        <f>VLOOKUP(B124,'Уч дев'!$A$3:$I$527,8,FALSE)</f>
        <v>0</v>
      </c>
      <c r="L124" s="180"/>
      <c r="M124" s="182">
        <v>29.1</v>
      </c>
      <c r="N124" s="182"/>
      <c r="O124" s="183">
        <f t="shared" si="12"/>
        <v>29.1</v>
      </c>
      <c r="P124" s="184" t="str">
        <f>VLOOKUP(B124,'Уч дев'!$A$3:$G$527,7,FALSE)</f>
        <v>Мельникова Е.В.</v>
      </c>
      <c r="Q124" s="59" t="s">
        <v>83</v>
      </c>
      <c r="AF124" s="57"/>
      <c r="AG124" s="57"/>
      <c r="AH124" s="57"/>
      <c r="AI124" s="57"/>
      <c r="AJ124" s="57"/>
      <c r="AK124" s="57"/>
      <c r="AL124" s="57"/>
    </row>
    <row r="125" spans="1:38" s="72" customFormat="1" ht="15.75">
      <c r="A125" s="81">
        <v>31</v>
      </c>
      <c r="B125" s="133">
        <v>361</v>
      </c>
      <c r="C125" s="134" t="str">
        <f>VLOOKUP(B125,'Уч дев'!$A$3:$G$527,2,FALSE)</f>
        <v>Александрова Мария</v>
      </c>
      <c r="D125" s="135">
        <f>VLOOKUP(B125,'Уч дев'!$A$3:$G$527,3,FALSE)</f>
        <v>2003</v>
      </c>
      <c r="E125" s="136" t="str">
        <f>VLOOKUP(B125,'Уч дев'!$A$3:$G$527,4,FALSE)</f>
        <v>2</v>
      </c>
      <c r="F125" s="134" t="str">
        <f>VLOOKUP(B125,'Уч дев'!$A$3:$G$527,5,FALSE)</f>
        <v>Тамбовская</v>
      </c>
      <c r="G125" s="138" t="str">
        <f>VLOOKUP(B125,'Уч дев'!$A$3:$G$527,6,FALSE)</f>
        <v>СШОР-3</v>
      </c>
      <c r="H125" s="158">
        <f t="shared" si="10"/>
        <v>29.2</v>
      </c>
      <c r="I125" s="158"/>
      <c r="J125" s="180">
        <f t="shared" si="11"/>
        <v>2</v>
      </c>
      <c r="K125" s="32">
        <f>VLOOKUP(B125,'Уч дев'!$A$3:$I$527,8,FALSE)</f>
        <v>0</v>
      </c>
      <c r="L125" s="180"/>
      <c r="M125" s="182">
        <v>29.2</v>
      </c>
      <c r="N125" s="182"/>
      <c r="O125" s="183">
        <f t="shared" si="12"/>
        <v>29.2</v>
      </c>
      <c r="P125" s="184" t="str">
        <f>VLOOKUP(B125,'Уч дев'!$A$3:$G$527,7,FALSE)</f>
        <v>Пищиков В.А.,Солтан М.В.</v>
      </c>
      <c r="Q125" s="59" t="s">
        <v>83</v>
      </c>
      <c r="AF125" s="57"/>
      <c r="AG125" s="57"/>
      <c r="AH125" s="57"/>
      <c r="AI125" s="57"/>
      <c r="AJ125" s="57"/>
      <c r="AK125" s="57"/>
      <c r="AL125" s="57"/>
    </row>
    <row r="126" spans="1:38" s="72" customFormat="1" ht="15.75">
      <c r="A126" s="81">
        <v>31</v>
      </c>
      <c r="B126" s="133">
        <v>540</v>
      </c>
      <c r="C126" s="134" t="str">
        <f>VLOOKUP(B126,'Уч дев'!$A$3:$G$527,2,FALSE)</f>
        <v>Павлова Анастасия</v>
      </c>
      <c r="D126" s="135">
        <f>VLOOKUP(B126,'Уч дев'!$A$3:$G$527,3,FALSE)</f>
        <v>2003</v>
      </c>
      <c r="E126" s="136"/>
      <c r="F126" s="134" t="str">
        <f>VLOOKUP(B126,'Уч дев'!$A$3:$G$527,5,FALSE)</f>
        <v>Пензенская</v>
      </c>
      <c r="G126" s="138" t="str">
        <f>VLOOKUP(B126,'Уч дев'!$A$3:$G$527,6,FALSE)</f>
        <v>СШ-6</v>
      </c>
      <c r="H126" s="158">
        <f t="shared" si="10"/>
        <v>29.2</v>
      </c>
      <c r="I126" s="158"/>
      <c r="J126" s="180">
        <f t="shared" si="11"/>
        <v>2</v>
      </c>
      <c r="K126" s="32" t="str">
        <f>VLOOKUP(B126,'Уч дев'!$A$3:$I$527,8,FALSE)</f>
        <v>л</v>
      </c>
      <c r="L126" s="180"/>
      <c r="M126" s="182">
        <v>29.2</v>
      </c>
      <c r="N126" s="182"/>
      <c r="O126" s="183">
        <f t="shared" si="12"/>
        <v>29.2</v>
      </c>
      <c r="P126" s="184" t="str">
        <f>VLOOKUP(B126,'Уч дев'!$A$3:$G$527,7,FALSE)</f>
        <v>Кабанова Н.С.</v>
      </c>
      <c r="Q126" s="59" t="s">
        <v>77</v>
      </c>
      <c r="AF126" s="57"/>
      <c r="AG126" s="57"/>
      <c r="AH126" s="57"/>
      <c r="AI126" s="57"/>
      <c r="AJ126" s="57"/>
      <c r="AK126" s="57"/>
      <c r="AL126" s="57"/>
    </row>
    <row r="127" spans="1:38" s="72" customFormat="1" ht="15.75">
      <c r="A127" s="81">
        <v>31</v>
      </c>
      <c r="B127" s="133">
        <v>614</v>
      </c>
      <c r="C127" s="134" t="str">
        <f>VLOOKUP(B127,'Уч дев'!$A$3:$G$527,2,FALSE)</f>
        <v>Рябухина Дарья</v>
      </c>
      <c r="D127" s="135">
        <f>VLOOKUP(B127,'Уч дев'!$A$3:$G$527,3,FALSE)</f>
        <v>2003</v>
      </c>
      <c r="E127" s="136" t="str">
        <f>VLOOKUP(B127,'Уч дев'!$A$3:$G$527,4,FALSE)</f>
        <v>2</v>
      </c>
      <c r="F127" s="134" t="str">
        <f>VLOOKUP(B127,'Уч дев'!$A$3:$G$527,5,FALSE)</f>
        <v>Пензенская</v>
      </c>
      <c r="G127" s="138" t="str">
        <f>VLOOKUP(B127,'Уч дев'!$A$3:$G$527,6,FALSE)</f>
        <v>СШ-6</v>
      </c>
      <c r="H127" s="158">
        <f aca="true" t="shared" si="13" ref="H127:H144">M127</f>
        <v>29.2</v>
      </c>
      <c r="I127" s="158"/>
      <c r="J127" s="180">
        <f aca="true" t="shared" si="14" ref="J127:J140">LOOKUP(O127,$V$1:$AD$1,$V$2:$AD$2)</f>
        <v>2</v>
      </c>
      <c r="K127" s="32" t="str">
        <f>VLOOKUP(B127,'Уч дев'!$A$3:$I$527,8,FALSE)</f>
        <v>л</v>
      </c>
      <c r="L127" s="180"/>
      <c r="M127" s="182">
        <v>29.2</v>
      </c>
      <c r="N127" s="182"/>
      <c r="O127" s="183">
        <f aca="true" t="shared" si="15" ref="O127:O144">SMALL(M127:N127,1)+0</f>
        <v>29.2</v>
      </c>
      <c r="P127" s="184" t="str">
        <f>VLOOKUP(B127,'Уч дев'!$A$3:$G$527,7,FALSE)</f>
        <v>Красновы Р.Б.,К.И.</v>
      </c>
      <c r="Q127" s="59" t="s">
        <v>83</v>
      </c>
      <c r="AF127" s="57"/>
      <c r="AG127" s="57"/>
      <c r="AH127" s="57"/>
      <c r="AI127" s="57"/>
      <c r="AJ127" s="57"/>
      <c r="AK127" s="57"/>
      <c r="AL127" s="57"/>
    </row>
    <row r="128" spans="1:38" s="72" customFormat="1" ht="15.75">
      <c r="A128" s="81">
        <v>34</v>
      </c>
      <c r="B128" s="133">
        <v>202</v>
      </c>
      <c r="C128" s="134" t="str">
        <f>VLOOKUP(B128,'Уч дев'!$A$3:$G$527,2,FALSE)</f>
        <v>Киселёва Виктория</v>
      </c>
      <c r="D128" s="135" t="str">
        <f>VLOOKUP(B128,'Уч дев'!$A$3:$G$527,3,FALSE)</f>
        <v>2002</v>
      </c>
      <c r="E128" s="136">
        <f>VLOOKUP(B128,'Уч дев'!$A$3:$G$527,4,FALSE)</f>
        <v>2</v>
      </c>
      <c r="F128" s="134" t="str">
        <f>VLOOKUP(B128,'Уч дев'!$A$3:$G$527,5,FALSE)</f>
        <v>Пензенская</v>
      </c>
      <c r="G128" s="138" t="str">
        <f>VLOOKUP(B128,'Уч дев'!$A$3:$G$527,6,FALSE)</f>
        <v>ДЮСШ Нижнеломовский</v>
      </c>
      <c r="H128" s="158">
        <f t="shared" si="13"/>
        <v>29.4</v>
      </c>
      <c r="I128" s="158"/>
      <c r="J128" s="180">
        <f t="shared" si="14"/>
        <v>2</v>
      </c>
      <c r="K128" s="32">
        <f>VLOOKUP(B128,'Уч дев'!$A$3:$I$527,8,FALSE)</f>
        <v>0</v>
      </c>
      <c r="L128" s="180"/>
      <c r="M128" s="182">
        <v>29.4</v>
      </c>
      <c r="N128" s="182"/>
      <c r="O128" s="183">
        <f t="shared" si="15"/>
        <v>29.4</v>
      </c>
      <c r="P128" s="184" t="str">
        <f>VLOOKUP(B128,'Уч дев'!$A$3:$G$527,7,FALSE)</f>
        <v>Курлыкин Д.Ю. Попов А.Ю.</v>
      </c>
      <c r="Q128" s="59" t="s">
        <v>77</v>
      </c>
      <c r="AF128" s="57"/>
      <c r="AG128" s="57"/>
      <c r="AH128" s="57"/>
      <c r="AI128" s="57"/>
      <c r="AJ128" s="57"/>
      <c r="AK128" s="57"/>
      <c r="AL128" s="57"/>
    </row>
    <row r="129" spans="1:38" s="72" customFormat="1" ht="15.75">
      <c r="A129" s="81">
        <v>35</v>
      </c>
      <c r="B129" s="133">
        <v>659</v>
      </c>
      <c r="C129" s="134" t="str">
        <f>VLOOKUP(B129,'Уч дев'!$A$3:$G$527,2,FALSE)</f>
        <v>Сатанова Айжана</v>
      </c>
      <c r="D129" s="135">
        <f>VLOOKUP(B129,'Уч дев'!$A$3:$G$527,3,FALSE)</f>
        <v>2002</v>
      </c>
      <c r="E129" s="136" t="str">
        <f>VLOOKUP(B129,'Уч дев'!$A$3:$G$527,4,FALSE)</f>
        <v>2</v>
      </c>
      <c r="F129" s="134" t="str">
        <f>VLOOKUP(B129,'Уч дев'!$A$3:$G$527,5,FALSE)</f>
        <v>Пензенская</v>
      </c>
      <c r="G129" s="138" t="str">
        <f>VLOOKUP(B129,'Уч дев'!$A$3:$G$527,6,FALSE)</f>
        <v>ЦДЮТ-1</v>
      </c>
      <c r="H129" s="158">
        <f t="shared" si="13"/>
        <v>29.5</v>
      </c>
      <c r="I129" s="158"/>
      <c r="J129" s="180">
        <f t="shared" si="14"/>
        <v>2</v>
      </c>
      <c r="K129" s="32">
        <f>VLOOKUP(B129,'Уч дев'!$A$3:$I$527,8,FALSE)</f>
        <v>0</v>
      </c>
      <c r="L129" s="180"/>
      <c r="M129" s="182">
        <v>29.5</v>
      </c>
      <c r="N129" s="182"/>
      <c r="O129" s="183">
        <f t="shared" si="15"/>
        <v>29.5</v>
      </c>
      <c r="P129" s="184" t="str">
        <f>VLOOKUP(B129,'Уч дев'!$A$3:$G$527,7,FALSE)</f>
        <v>Каташовы С.Д.,С.Н.</v>
      </c>
      <c r="Q129" s="59" t="s">
        <v>77</v>
      </c>
      <c r="AF129" s="57"/>
      <c r="AG129" s="57"/>
      <c r="AH129" s="57"/>
      <c r="AI129" s="57"/>
      <c r="AJ129" s="57"/>
      <c r="AK129" s="57"/>
      <c r="AL129" s="57"/>
    </row>
    <row r="130" spans="1:38" s="72" customFormat="1" ht="15.75">
      <c r="A130" s="81">
        <v>36</v>
      </c>
      <c r="B130" s="133">
        <v>549</v>
      </c>
      <c r="C130" s="134" t="str">
        <f>VLOOKUP(B130,'Уч дев'!$A$3:$G$527,2,FALSE)</f>
        <v>Супоросова Наталья</v>
      </c>
      <c r="D130" s="135">
        <f>VLOOKUP(B130,'Уч дев'!$A$3:$G$527,3,FALSE)</f>
        <v>2002</v>
      </c>
      <c r="E130" s="136"/>
      <c r="F130" s="134" t="str">
        <f>VLOOKUP(B130,'Уч дев'!$A$3:$G$527,5,FALSE)</f>
        <v>Пензенская</v>
      </c>
      <c r="G130" s="138" t="str">
        <f>VLOOKUP(B130,'Уч дев'!$A$3:$G$527,6,FALSE)</f>
        <v>СШ-6,ПензГТУ</v>
      </c>
      <c r="H130" s="158">
        <f t="shared" si="13"/>
        <v>29.9</v>
      </c>
      <c r="I130" s="158"/>
      <c r="J130" s="180">
        <f t="shared" si="14"/>
        <v>3</v>
      </c>
      <c r="K130" s="32" t="str">
        <f>VLOOKUP(B130,'Уч дев'!$A$3:$I$527,8,FALSE)</f>
        <v>л</v>
      </c>
      <c r="L130" s="180"/>
      <c r="M130" s="182">
        <v>29.9</v>
      </c>
      <c r="N130" s="182"/>
      <c r="O130" s="183">
        <f t="shared" si="15"/>
        <v>29.9</v>
      </c>
      <c r="P130" s="184" t="str">
        <f>VLOOKUP(B130,'Уч дев'!$A$3:$G$527,7,FALSE)</f>
        <v>Болгов Л.В.</v>
      </c>
      <c r="Q130" s="59" t="s">
        <v>83</v>
      </c>
      <c r="AF130" s="57"/>
      <c r="AG130" s="57"/>
      <c r="AH130" s="57"/>
      <c r="AI130" s="57"/>
      <c r="AJ130" s="57"/>
      <c r="AK130" s="57"/>
      <c r="AL130" s="57"/>
    </row>
    <row r="131" spans="1:38" s="72" customFormat="1" ht="15.75">
      <c r="A131" s="81">
        <v>36</v>
      </c>
      <c r="B131" s="133">
        <v>6</v>
      </c>
      <c r="C131" s="134" t="str">
        <f>VLOOKUP(B131,'Уч дев'!$A$3:$G$527,2,FALSE)</f>
        <v>Степанова Алина</v>
      </c>
      <c r="D131" s="135">
        <f>VLOOKUP(B131,'Уч дев'!$A$3:$G$527,3,FALSE)</f>
        <v>2003</v>
      </c>
      <c r="E131" s="136" t="str">
        <f>VLOOKUP(B131,'Уч дев'!$A$3:$G$527,4,FALSE)</f>
        <v>2</v>
      </c>
      <c r="F131" s="134" t="str">
        <f>VLOOKUP(B131,'Уч дев'!$A$3:$G$527,5,FALSE)</f>
        <v>Пензенская</v>
      </c>
      <c r="G131" s="138" t="str">
        <f>VLOOKUP(B131,'Уч дев'!$A$3:$G$527,6,FALSE)</f>
        <v>КСШОР</v>
      </c>
      <c r="H131" s="158">
        <f t="shared" si="13"/>
        <v>29.9</v>
      </c>
      <c r="I131" s="158"/>
      <c r="J131" s="180">
        <f t="shared" si="14"/>
        <v>3</v>
      </c>
      <c r="K131" s="32">
        <f>VLOOKUP(B131,'Уч дев'!$A$3:$I$527,8,FALSE)</f>
        <v>0</v>
      </c>
      <c r="L131" s="180"/>
      <c r="M131" s="182">
        <v>29.9</v>
      </c>
      <c r="N131" s="182"/>
      <c r="O131" s="183">
        <f t="shared" si="15"/>
        <v>29.9</v>
      </c>
      <c r="P131" s="184" t="str">
        <f>VLOOKUP(B131,'Уч дев'!$A$3:$G$527,7,FALSE)</f>
        <v>Родионова А.И.</v>
      </c>
      <c r="Q131" s="59" t="s">
        <v>77</v>
      </c>
      <c r="AF131" s="57"/>
      <c r="AG131" s="57"/>
      <c r="AH131" s="57"/>
      <c r="AI131" s="57"/>
      <c r="AJ131" s="57"/>
      <c r="AK131" s="57"/>
      <c r="AL131" s="57"/>
    </row>
    <row r="132" spans="1:38" s="72" customFormat="1" ht="15.75">
      <c r="A132" s="81">
        <v>38</v>
      </c>
      <c r="B132" s="133">
        <v>680</v>
      </c>
      <c r="C132" s="134" t="str">
        <f>VLOOKUP(B132,'Уч дев'!$A$3:$G$527,2,FALSE)</f>
        <v>Спирина Алина</v>
      </c>
      <c r="D132" s="135">
        <f>VLOOKUP(B132,'Уч дев'!$A$3:$G$527,3,FALSE)</f>
        <v>2003</v>
      </c>
      <c r="E132" s="136"/>
      <c r="F132" s="134" t="str">
        <f>VLOOKUP(B132,'Уч дев'!$A$3:$G$527,5,FALSE)</f>
        <v>Пензенская</v>
      </c>
      <c r="G132" s="138" t="str">
        <f>VLOOKUP(B132,'Уч дев'!$A$3:$G$527,6,FALSE)</f>
        <v>СШОР Заречный</v>
      </c>
      <c r="H132" s="158">
        <f t="shared" si="13"/>
        <v>30</v>
      </c>
      <c r="I132" s="158"/>
      <c r="J132" s="180">
        <f t="shared" si="14"/>
        <v>3</v>
      </c>
      <c r="K132" s="32">
        <f>VLOOKUP(B132,'Уч дев'!$A$3:$I$527,8,FALSE)</f>
        <v>0</v>
      </c>
      <c r="L132" s="180"/>
      <c r="M132" s="182">
        <v>30</v>
      </c>
      <c r="N132" s="182"/>
      <c r="O132" s="183">
        <f t="shared" si="15"/>
        <v>30</v>
      </c>
      <c r="P132" s="184" t="str">
        <f>VLOOKUP(B132,'Уч дев'!$A$3:$G$527,7,FALSE)</f>
        <v>Кораблев В.В.</v>
      </c>
      <c r="Q132" s="59" t="s">
        <v>83</v>
      </c>
      <c r="AF132" s="57"/>
      <c r="AG132" s="57"/>
      <c r="AH132" s="57"/>
      <c r="AI132" s="57"/>
      <c r="AJ132" s="57"/>
      <c r="AK132" s="57"/>
      <c r="AL132" s="57"/>
    </row>
    <row r="133" spans="1:38" s="72" customFormat="1" ht="15.75">
      <c r="A133" s="81">
        <v>38</v>
      </c>
      <c r="B133" s="133">
        <v>138</v>
      </c>
      <c r="C133" s="134" t="str">
        <f>VLOOKUP(B133,'Уч дев'!$A$3:$G$527,2,FALSE)</f>
        <v>Мигунова Алсу</v>
      </c>
      <c r="D133" s="135">
        <f>VLOOKUP(B133,'Уч дев'!$A$3:$G$527,3,FALSE)</f>
        <v>2002</v>
      </c>
      <c r="E133" s="136">
        <f>VLOOKUP(B133,'Уч дев'!$A$3:$G$527,4,FALSE)</f>
        <v>2</v>
      </c>
      <c r="F133" s="134" t="str">
        <f>VLOOKUP(B133,'Уч дев'!$A$3:$G$527,5,FALSE)</f>
        <v>Саратовская</v>
      </c>
      <c r="G133" s="138" t="str">
        <f>VLOOKUP(B133,'Уч дев'!$A$3:$G$527,6,FALSE)</f>
        <v>СШОР-6</v>
      </c>
      <c r="H133" s="158">
        <f t="shared" si="13"/>
        <v>30</v>
      </c>
      <c r="I133" s="158"/>
      <c r="J133" s="180">
        <f t="shared" si="14"/>
        <v>3</v>
      </c>
      <c r="K133" s="32">
        <f>VLOOKUP(B133,'Уч дев'!$A$3:$I$527,8,FALSE)</f>
        <v>0</v>
      </c>
      <c r="L133" s="180"/>
      <c r="M133" s="182">
        <v>30</v>
      </c>
      <c r="N133" s="182"/>
      <c r="O133" s="183">
        <f t="shared" si="15"/>
        <v>30</v>
      </c>
      <c r="P133" s="184" t="str">
        <f>VLOOKUP(B133,'Уч дев'!$A$3:$G$527,7,FALSE)</f>
        <v>Беликовы Н.И., Ю.Б.</v>
      </c>
      <c r="Q133" s="59" t="s">
        <v>77</v>
      </c>
      <c r="AF133" s="57"/>
      <c r="AG133" s="57"/>
      <c r="AH133" s="57"/>
      <c r="AI133" s="57"/>
      <c r="AJ133" s="57"/>
      <c r="AK133" s="57"/>
      <c r="AL133" s="57"/>
    </row>
    <row r="134" spans="1:38" s="72" customFormat="1" ht="15.75">
      <c r="A134" s="81">
        <v>40</v>
      </c>
      <c r="B134" s="133">
        <v>589</v>
      </c>
      <c r="C134" s="134" t="str">
        <f>VLOOKUP(B134,'Уч дев'!$A$3:$G$527,2,FALSE)</f>
        <v>Ненашева Людмила</v>
      </c>
      <c r="D134" s="135">
        <f>VLOOKUP(B134,'Уч дев'!$A$3:$G$527,3,FALSE)</f>
        <v>2003</v>
      </c>
      <c r="E134" s="136" t="str">
        <f>VLOOKUP(B134,'Уч дев'!$A$3:$G$527,4,FALSE)</f>
        <v>2</v>
      </c>
      <c r="F134" s="134" t="str">
        <f>VLOOKUP(B134,'Уч дев'!$A$3:$G$527,5,FALSE)</f>
        <v>Пензенская</v>
      </c>
      <c r="G134" s="138" t="str">
        <f>VLOOKUP(B134,'Уч дев'!$A$3:$G$527,6,FALSE)</f>
        <v>КСШОР</v>
      </c>
      <c r="H134" s="158">
        <f t="shared" si="13"/>
        <v>30.3</v>
      </c>
      <c r="I134" s="158"/>
      <c r="J134" s="180">
        <f t="shared" si="14"/>
        <v>3</v>
      </c>
      <c r="K134" s="32" t="str">
        <f>VLOOKUP(B134,'Уч дев'!$A$3:$I$527,8,FALSE)</f>
        <v>л</v>
      </c>
      <c r="L134" s="180"/>
      <c r="M134" s="182">
        <v>30.3</v>
      </c>
      <c r="N134" s="182"/>
      <c r="O134" s="183">
        <f t="shared" si="15"/>
        <v>30.3</v>
      </c>
      <c r="P134" s="184" t="str">
        <f>VLOOKUP(B134,'Уч дев'!$A$3:$G$527,7,FALSE)</f>
        <v>Конова Т.В.</v>
      </c>
      <c r="Q134" s="59" t="s">
        <v>83</v>
      </c>
      <c r="AF134" s="57"/>
      <c r="AG134" s="57"/>
      <c r="AH134" s="57"/>
      <c r="AI134" s="57"/>
      <c r="AJ134" s="57"/>
      <c r="AK134" s="57"/>
      <c r="AL134" s="57"/>
    </row>
    <row r="135" spans="1:38" s="72" customFormat="1" ht="15.75">
      <c r="A135" s="81">
        <v>41</v>
      </c>
      <c r="B135" s="133">
        <v>622</v>
      </c>
      <c r="C135" s="134" t="str">
        <f>VLOOKUP(B135,'Уч дев'!$A$3:$G$527,2,FALSE)</f>
        <v>Павлова Виктория</v>
      </c>
      <c r="D135" s="135">
        <f>VLOOKUP(B135,'Уч дев'!$A$3:$G$527,3,FALSE)</f>
        <v>2002</v>
      </c>
      <c r="E135" s="136" t="str">
        <f>VLOOKUP(B135,'Уч дев'!$A$3:$G$527,4,FALSE)</f>
        <v>3</v>
      </c>
      <c r="F135" s="134" t="str">
        <f>VLOOKUP(B135,'Уч дев'!$A$3:$G$527,5,FALSE)</f>
        <v>Пензенская</v>
      </c>
      <c r="G135" s="138" t="str">
        <f>VLOOKUP(B135,'Уч дев'!$A$3:$G$527,6,FALSE)</f>
        <v>КСШОР</v>
      </c>
      <c r="H135" s="158">
        <f t="shared" si="13"/>
        <v>30.8</v>
      </c>
      <c r="I135" s="158"/>
      <c r="J135" s="180">
        <f t="shared" si="14"/>
        <v>3</v>
      </c>
      <c r="K135" s="32" t="str">
        <f>VLOOKUP(B135,'Уч дев'!$A$3:$I$527,8,FALSE)</f>
        <v>л</v>
      </c>
      <c r="L135" s="180"/>
      <c r="M135" s="182">
        <v>30.8</v>
      </c>
      <c r="N135" s="182"/>
      <c r="O135" s="183">
        <f t="shared" si="15"/>
        <v>30.8</v>
      </c>
      <c r="P135" s="184" t="str">
        <f>VLOOKUP(B135,'Уч дев'!$A$3:$G$527,7,FALSE)</f>
        <v>Кузнецов А.М.</v>
      </c>
      <c r="Q135" s="59" t="s">
        <v>83</v>
      </c>
      <c r="AF135" s="57"/>
      <c r="AG135" s="57"/>
      <c r="AH135" s="57"/>
      <c r="AI135" s="57"/>
      <c r="AJ135" s="57"/>
      <c r="AK135" s="57"/>
      <c r="AL135" s="57"/>
    </row>
    <row r="136" spans="1:38" s="72" customFormat="1" ht="15.75">
      <c r="A136" s="81">
        <v>41</v>
      </c>
      <c r="B136" s="133">
        <v>94</v>
      </c>
      <c r="C136" s="134" t="str">
        <f>VLOOKUP(B136,'Уч дев'!$A$3:$G$527,2,FALSE)</f>
        <v>Злобина Софья</v>
      </c>
      <c r="D136" s="135">
        <f>VLOOKUP(B136,'Уч дев'!$A$3:$G$527,3,FALSE)</f>
        <v>2003</v>
      </c>
      <c r="E136" s="136" t="str">
        <f>VLOOKUP(B136,'Уч дев'!$A$3:$G$527,4,FALSE)</f>
        <v>2</v>
      </c>
      <c r="F136" s="134" t="str">
        <f>VLOOKUP(B136,'Уч дев'!$A$3:$G$527,5,FALSE)</f>
        <v>Саратовская</v>
      </c>
      <c r="G136" s="138" t="str">
        <f>VLOOKUP(B136,'Уч дев'!$A$3:$G$527,6,FALSE)</f>
        <v>ДЮСШ Энгельс</v>
      </c>
      <c r="H136" s="158">
        <f t="shared" si="13"/>
        <v>30.8</v>
      </c>
      <c r="I136" s="158"/>
      <c r="J136" s="180">
        <f t="shared" si="14"/>
        <v>3</v>
      </c>
      <c r="K136" s="32">
        <f>VLOOKUP(B136,'Уч дев'!$A$3:$I$527,8,FALSE)</f>
        <v>0</v>
      </c>
      <c r="L136" s="180"/>
      <c r="M136" s="182">
        <v>30.8</v>
      </c>
      <c r="N136" s="182"/>
      <c r="O136" s="183">
        <f t="shared" si="15"/>
        <v>30.8</v>
      </c>
      <c r="P136" s="184" t="str">
        <f>VLOOKUP(B136,'Уч дев'!$A$3:$G$527,7,FALSE)</f>
        <v>Минахметова О.В.</v>
      </c>
      <c r="Q136" s="59" t="s">
        <v>77</v>
      </c>
      <c r="AF136" s="57"/>
      <c r="AG136" s="57"/>
      <c r="AH136" s="57"/>
      <c r="AI136" s="57"/>
      <c r="AJ136" s="57"/>
      <c r="AK136" s="57"/>
      <c r="AL136" s="57"/>
    </row>
    <row r="137" spans="1:38" s="72" customFormat="1" ht="15.75">
      <c r="A137" s="81">
        <v>43</v>
      </c>
      <c r="B137" s="133">
        <v>335</v>
      </c>
      <c r="C137" s="134" t="str">
        <f>VLOOKUP(B137,'Уч дев'!$A$3:$G$527,2,FALSE)</f>
        <v>Шамшина Екатерина </v>
      </c>
      <c r="D137" s="135">
        <f>VLOOKUP(B137,'Уч дев'!$A$3:$G$527,3,FALSE)</f>
        <v>2003</v>
      </c>
      <c r="E137" s="136" t="str">
        <f>VLOOKUP(B137,'Уч дев'!$A$3:$G$527,4,FALSE)</f>
        <v>3</v>
      </c>
      <c r="F137" s="134" t="str">
        <f>VLOOKUP(B137,'Уч дев'!$A$3:$G$527,5,FALSE)</f>
        <v>Тамбовская</v>
      </c>
      <c r="G137" s="138" t="str">
        <f>VLOOKUP(B137,'Уч дев'!$A$3:$G$527,6,FALSE)</f>
        <v>ДЮСШ-1</v>
      </c>
      <c r="H137" s="158">
        <f t="shared" si="13"/>
        <v>31.4</v>
      </c>
      <c r="I137" s="158"/>
      <c r="J137" s="180">
        <f t="shared" si="14"/>
        <v>3</v>
      </c>
      <c r="K137" s="32">
        <f>VLOOKUP(B137,'Уч дев'!$A$3:$I$527,8,FALSE)</f>
        <v>0</v>
      </c>
      <c r="L137" s="180"/>
      <c r="M137" s="182">
        <v>31.4</v>
      </c>
      <c r="N137" s="182"/>
      <c r="O137" s="183">
        <f t="shared" si="15"/>
        <v>31.4</v>
      </c>
      <c r="P137" s="184" t="str">
        <f>VLOOKUP(B137,'Уч дев'!$A$3:$G$527,7,FALSE)</f>
        <v>Чернова Г.Н.</v>
      </c>
      <c r="Q137" s="59" t="s">
        <v>83</v>
      </c>
      <c r="AF137" s="57"/>
      <c r="AG137" s="57"/>
      <c r="AH137" s="57"/>
      <c r="AI137" s="57"/>
      <c r="AJ137" s="57"/>
      <c r="AK137" s="57"/>
      <c r="AL137" s="57"/>
    </row>
    <row r="138" spans="1:38" s="72" customFormat="1" ht="15.75">
      <c r="A138" s="81">
        <v>44</v>
      </c>
      <c r="B138" s="133">
        <v>88</v>
      </c>
      <c r="C138" s="134" t="str">
        <f>VLOOKUP(B138,'Уч дев'!$A$3:$G$527,2,FALSE)</f>
        <v>Маслова Анастасия</v>
      </c>
      <c r="D138" s="135">
        <f>VLOOKUP(B138,'Уч дев'!$A$3:$G$527,3,FALSE)</f>
        <v>2003</v>
      </c>
      <c r="E138" s="136" t="str">
        <f>VLOOKUP(B138,'Уч дев'!$A$3:$G$527,4,FALSE)</f>
        <v>3</v>
      </c>
      <c r="F138" s="134" t="str">
        <f>VLOOKUP(B138,'Уч дев'!$A$3:$G$527,5,FALSE)</f>
        <v>Саратовская</v>
      </c>
      <c r="G138" s="138" t="str">
        <f>VLOOKUP(B138,'Уч дев'!$A$3:$G$527,6,FALSE)</f>
        <v>ДЮСШ Энгельс</v>
      </c>
      <c r="H138" s="158">
        <f t="shared" si="13"/>
        <v>32.2</v>
      </c>
      <c r="I138" s="158"/>
      <c r="J138" s="180" t="str">
        <f t="shared" si="14"/>
        <v>1ю</v>
      </c>
      <c r="K138" s="32">
        <f>VLOOKUP(B138,'Уч дев'!$A$3:$I$527,8,FALSE)</f>
        <v>0</v>
      </c>
      <c r="L138" s="180"/>
      <c r="M138" s="182">
        <v>32.2</v>
      </c>
      <c r="N138" s="182"/>
      <c r="O138" s="183">
        <f t="shared" si="15"/>
        <v>32.2</v>
      </c>
      <c r="P138" s="184" t="str">
        <f>VLOOKUP(B138,'Уч дев'!$A$3:$G$527,7,FALSE)</f>
        <v>Ромашко М.А.</v>
      </c>
      <c r="Q138" s="59" t="s">
        <v>83</v>
      </c>
      <c r="AF138" s="57"/>
      <c r="AG138" s="57"/>
      <c r="AH138" s="57"/>
      <c r="AI138" s="57"/>
      <c r="AJ138" s="57"/>
      <c r="AK138" s="57"/>
      <c r="AL138" s="57"/>
    </row>
    <row r="139" spans="1:38" s="72" customFormat="1" ht="15.75">
      <c r="A139" s="81">
        <v>45</v>
      </c>
      <c r="B139" s="133">
        <v>332</v>
      </c>
      <c r="C139" s="134" t="str">
        <f>VLOOKUP(B139,'Уч дев'!$A$3:$G$527,2,FALSE)</f>
        <v>Долгова София </v>
      </c>
      <c r="D139" s="135">
        <f>VLOOKUP(B139,'Уч дев'!$A$3:$G$527,3,FALSE)</f>
        <v>2003</v>
      </c>
      <c r="E139" s="136" t="str">
        <f>VLOOKUP(B139,'Уч дев'!$A$3:$G$527,4,FALSE)</f>
        <v>3</v>
      </c>
      <c r="F139" s="134" t="str">
        <f>VLOOKUP(B139,'Уч дев'!$A$3:$G$527,5,FALSE)</f>
        <v>Тамбовская</v>
      </c>
      <c r="G139" s="138" t="str">
        <f>VLOOKUP(B139,'Уч дев'!$A$3:$G$527,6,FALSE)</f>
        <v>ДЮСШ-1</v>
      </c>
      <c r="H139" s="158">
        <f t="shared" si="13"/>
        <v>32.3</v>
      </c>
      <c r="I139" s="158"/>
      <c r="J139" s="180" t="str">
        <f t="shared" si="14"/>
        <v>1ю</v>
      </c>
      <c r="K139" s="32">
        <f>VLOOKUP(B139,'Уч дев'!$A$3:$I$527,8,FALSE)</f>
        <v>0</v>
      </c>
      <c r="L139" s="180"/>
      <c r="M139" s="182">
        <v>32.3</v>
      </c>
      <c r="N139" s="182"/>
      <c r="O139" s="183">
        <f t="shared" si="15"/>
        <v>32.3</v>
      </c>
      <c r="P139" s="184" t="str">
        <f>VLOOKUP(B139,'Уч дев'!$A$3:$G$527,7,FALSE)</f>
        <v>Чернова Г.Н.</v>
      </c>
      <c r="Q139" s="59" t="s">
        <v>83</v>
      </c>
      <c r="AF139" s="57"/>
      <c r="AG139" s="57"/>
      <c r="AH139" s="57"/>
      <c r="AI139" s="57"/>
      <c r="AJ139" s="57"/>
      <c r="AK139" s="57"/>
      <c r="AL139" s="57"/>
    </row>
    <row r="140" spans="1:38" s="72" customFormat="1" ht="15.75">
      <c r="A140" s="81">
        <v>45</v>
      </c>
      <c r="B140" s="133">
        <v>245</v>
      </c>
      <c r="C140" s="134" t="str">
        <f>VLOOKUP(B140,'Уч дев'!$A$3:$G$527,2,FALSE)</f>
        <v>Горшкова Светлана</v>
      </c>
      <c r="D140" s="135">
        <f>VLOOKUP(B140,'Уч дев'!$A$3:$G$527,3,FALSE)</f>
        <v>2003</v>
      </c>
      <c r="E140" s="136"/>
      <c r="F140" s="134" t="str">
        <f>VLOOKUP(B140,'Уч дев'!$A$3:$G$527,5,FALSE)</f>
        <v>Пензенская</v>
      </c>
      <c r="G140" s="138" t="str">
        <f>VLOOKUP(B140,'Уч дев'!$A$3:$G$527,6,FALSE)</f>
        <v>Засечное</v>
      </c>
      <c r="H140" s="158">
        <f t="shared" si="13"/>
        <v>32.3</v>
      </c>
      <c r="I140" s="158"/>
      <c r="J140" s="180" t="str">
        <f t="shared" si="14"/>
        <v>1ю</v>
      </c>
      <c r="K140" s="32">
        <f>VLOOKUP(B140,'Уч дев'!$A$3:$I$527,8,FALSE)</f>
        <v>0</v>
      </c>
      <c r="L140" s="180"/>
      <c r="M140" s="182">
        <v>32.3</v>
      </c>
      <c r="N140" s="182"/>
      <c r="O140" s="183">
        <f t="shared" si="15"/>
        <v>32.3</v>
      </c>
      <c r="P140" s="184" t="str">
        <f>VLOOKUP(B140,'Уч дев'!$A$3:$G$527,7,FALSE)</f>
        <v>Чернышов А.В.</v>
      </c>
      <c r="Q140" s="59" t="s">
        <v>83</v>
      </c>
      <c r="AF140" s="57"/>
      <c r="AG140" s="57"/>
      <c r="AH140" s="57"/>
      <c r="AI140" s="57"/>
      <c r="AJ140" s="57"/>
      <c r="AK140" s="57"/>
      <c r="AL140" s="57"/>
    </row>
    <row r="141" spans="1:38" s="72" customFormat="1" ht="15.75">
      <c r="A141" s="81"/>
      <c r="B141" s="133">
        <v>210</v>
      </c>
      <c r="C141" s="134" t="str">
        <f>VLOOKUP(B141,'Уч дев'!$A$3:$G$527,2,FALSE)</f>
        <v>Паутова Марина</v>
      </c>
      <c r="D141" s="135" t="str">
        <f>VLOOKUP(B141,'Уч дев'!$A$3:$G$527,3,FALSE)</f>
        <v>2002</v>
      </c>
      <c r="E141" s="136" t="str">
        <f>VLOOKUP(B141,'Уч дев'!$A$3:$G$527,4,FALSE)</f>
        <v>2</v>
      </c>
      <c r="F141" s="134" t="str">
        <f>VLOOKUP(B141,'Уч дев'!$A$3:$G$527,5,FALSE)</f>
        <v>Пензенская</v>
      </c>
      <c r="G141" s="138" t="str">
        <f>VLOOKUP(B141,'Уч дев'!$A$3:$G$527,6,FALSE)</f>
        <v>ДЮСШ Нижнеломовский</v>
      </c>
      <c r="H141" s="158" t="str">
        <f t="shared" si="13"/>
        <v>н.я</v>
      </c>
      <c r="I141" s="158"/>
      <c r="J141" s="180"/>
      <c r="K141" s="32">
        <f>VLOOKUP(B141,'Уч дев'!$A$3:$I$527,8,FALSE)</f>
        <v>0</v>
      </c>
      <c r="L141" s="180"/>
      <c r="M141" s="182" t="s">
        <v>526</v>
      </c>
      <c r="N141" s="182"/>
      <c r="O141" s="183" t="e">
        <f t="shared" si="15"/>
        <v>#NUM!</v>
      </c>
      <c r="P141" s="184" t="str">
        <f>VLOOKUP(B141,'Уч дев'!$A$3:$G$527,7,FALSE)</f>
        <v>Бесчастнова Л.Н.</v>
      </c>
      <c r="Q141" s="59"/>
      <c r="AF141" s="57"/>
      <c r="AG141" s="57"/>
      <c r="AH141" s="57"/>
      <c r="AI141" s="57"/>
      <c r="AJ141" s="57"/>
      <c r="AK141" s="57"/>
      <c r="AL141" s="57"/>
    </row>
    <row r="142" spans="1:38" s="72" customFormat="1" ht="15.75">
      <c r="A142" s="81"/>
      <c r="B142" s="133">
        <v>424</v>
      </c>
      <c r="C142" s="134" t="str">
        <f>VLOOKUP(B142,'Уч дев'!$A$3:$G$527,2,FALSE)</f>
        <v>Чернышова  Ксения</v>
      </c>
      <c r="D142" s="135">
        <f>VLOOKUP(B142,'Уч дев'!$A$3:$G$527,3,FALSE)</f>
        <v>2002</v>
      </c>
      <c r="E142" s="136" t="str">
        <f>VLOOKUP(B142,'Уч дев'!$A$3:$G$527,4,FALSE)</f>
        <v>2</v>
      </c>
      <c r="F142" s="134" t="str">
        <f>VLOOKUP(B142,'Уч дев'!$A$3:$G$527,5,FALSE)</f>
        <v>Тамбовская</v>
      </c>
      <c r="G142" s="138" t="str">
        <f>VLOOKUP(B142,'Уч дев'!$A$3:$G$527,6,FALSE)</f>
        <v>ДЮСШ-2 Котовск</v>
      </c>
      <c r="H142" s="158" t="str">
        <f t="shared" si="13"/>
        <v>н.я</v>
      </c>
      <c r="I142" s="158"/>
      <c r="J142" s="180"/>
      <c r="K142" s="32">
        <f>VLOOKUP(B142,'Уч дев'!$A$3:$I$527,8,FALSE)</f>
        <v>0</v>
      </c>
      <c r="L142" s="180"/>
      <c r="M142" s="182" t="s">
        <v>526</v>
      </c>
      <c r="N142" s="182"/>
      <c r="O142" s="183" t="e">
        <f t="shared" si="15"/>
        <v>#NUM!</v>
      </c>
      <c r="P142" s="184" t="str">
        <f>VLOOKUP(B142,'Уч дев'!$A$3:$G$527,7,FALSE)</f>
        <v>Мельникова Е.В.</v>
      </c>
      <c r="Q142" s="59"/>
      <c r="AF142" s="57"/>
      <c r="AG142" s="57"/>
      <c r="AH142" s="57"/>
      <c r="AI142" s="57"/>
      <c r="AJ142" s="57"/>
      <c r="AK142" s="57"/>
      <c r="AL142" s="57"/>
    </row>
    <row r="143" spans="1:38" s="72" customFormat="1" ht="15.75">
      <c r="A143" s="81"/>
      <c r="B143" s="133">
        <v>697</v>
      </c>
      <c r="C143" s="134" t="str">
        <f>VLOOKUP(B143,'Уч дев'!$A$3:$G$527,2,FALSE)</f>
        <v>Кузнецова Ксения</v>
      </c>
      <c r="D143" s="135">
        <f>VLOOKUP(B143,'Уч дев'!$A$3:$G$527,3,FALSE)</f>
        <v>2002</v>
      </c>
      <c r="E143" s="136" t="str">
        <f>VLOOKUP(B143,'Уч дев'!$A$3:$G$527,4,FALSE)</f>
        <v>2</v>
      </c>
      <c r="F143" s="134" t="str">
        <f>VLOOKUP(B143,'Уч дев'!$A$3:$G$527,5,FALSE)</f>
        <v>Пензенская</v>
      </c>
      <c r="G143" s="138" t="str">
        <f>VLOOKUP(B143,'Уч дев'!$A$3:$G$527,6,FALSE)</f>
        <v>СШ-6</v>
      </c>
      <c r="H143" s="158" t="str">
        <f t="shared" si="13"/>
        <v>н.я</v>
      </c>
      <c r="I143" s="158"/>
      <c r="J143" s="180"/>
      <c r="K143" s="32">
        <f>VLOOKUP(B143,'Уч дев'!$A$3:$I$527,8,FALSE)</f>
        <v>0</v>
      </c>
      <c r="L143" s="180"/>
      <c r="M143" s="182" t="s">
        <v>526</v>
      </c>
      <c r="N143" s="182"/>
      <c r="O143" s="183" t="e">
        <f t="shared" si="15"/>
        <v>#NUM!</v>
      </c>
      <c r="P143" s="184" t="str">
        <f>VLOOKUP(B143,'Уч дев'!$A$3:$G$527,7,FALSE)</f>
        <v>Лелявин А.Ю</v>
      </c>
      <c r="Q143" s="59"/>
      <c r="AF143" s="57"/>
      <c r="AG143" s="57"/>
      <c r="AH143" s="57"/>
      <c r="AI143" s="57"/>
      <c r="AJ143" s="57"/>
      <c r="AK143" s="57"/>
      <c r="AL143" s="57"/>
    </row>
    <row r="144" spans="1:38" s="72" customFormat="1" ht="18" customHeight="1">
      <c r="A144" s="81"/>
      <c r="B144" s="133">
        <v>16</v>
      </c>
      <c r="C144" s="134" t="str">
        <f>VLOOKUP(B144,'Уч дев'!$A$3:$G$527,2,FALSE)</f>
        <v>Новикова Алина</v>
      </c>
      <c r="D144" s="135">
        <f>VLOOKUP(B144,'Уч дев'!$A$3:$G$527,3,FALSE)</f>
        <v>2003</v>
      </c>
      <c r="E144" s="136" t="str">
        <f>VLOOKUP(B144,'Уч дев'!$A$3:$G$527,4,FALSE)</f>
        <v>2</v>
      </c>
      <c r="F144" s="134" t="str">
        <f>VLOOKUP(B144,'Уч дев'!$A$3:$G$527,5,FALSE)</f>
        <v>Пензенская</v>
      </c>
      <c r="G144" s="138" t="str">
        <f>VLOOKUP(B144,'Уч дев'!$A$3:$G$527,6,FALSE)</f>
        <v>КСШОР</v>
      </c>
      <c r="H144" s="158" t="str">
        <f t="shared" si="13"/>
        <v>дисквл.</v>
      </c>
      <c r="I144" s="158"/>
      <c r="J144" s="180"/>
      <c r="K144" s="32">
        <f>VLOOKUP(B144,'Уч дев'!$A$3:$I$527,8,FALSE)</f>
        <v>0</v>
      </c>
      <c r="L144" s="180"/>
      <c r="M144" s="182" t="s">
        <v>565</v>
      </c>
      <c r="N144" s="182"/>
      <c r="O144" s="183" t="e">
        <f t="shared" si="15"/>
        <v>#NUM!</v>
      </c>
      <c r="P144" s="184" t="str">
        <f>VLOOKUP(B144,'Уч дев'!$A$3:$G$527,7,FALSE)</f>
        <v>Копылова О.Н.</v>
      </c>
      <c r="Q144" s="59"/>
      <c r="AF144" s="57"/>
      <c r="AG144" s="57"/>
      <c r="AH144" s="57"/>
      <c r="AI144" s="57"/>
      <c r="AJ144" s="57"/>
      <c r="AK144" s="57"/>
      <c r="AL144" s="57"/>
    </row>
    <row r="145" spans="1:38" s="1" customFormat="1" ht="15.75" customHeight="1">
      <c r="A145" s="142" t="s">
        <v>531</v>
      </c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58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</row>
    <row r="146" spans="1:38" s="1" customFormat="1" ht="15.75" customHeight="1">
      <c r="A146" s="20" t="s">
        <v>559</v>
      </c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58"/>
      <c r="W146" s="58"/>
      <c r="X146" s="72"/>
      <c r="Y146" s="73"/>
      <c r="Z146" s="74"/>
      <c r="AA146" s="74"/>
      <c r="AB146" s="74"/>
      <c r="AC146" s="74"/>
      <c r="AD146" s="74"/>
      <c r="AE146" s="74"/>
      <c r="AF146" s="200"/>
      <c r="AG146" s="200"/>
      <c r="AH146" s="200"/>
      <c r="AI146" s="200"/>
      <c r="AJ146" s="200"/>
      <c r="AK146" s="200"/>
      <c r="AL146" s="200"/>
    </row>
    <row r="147" spans="1:38" ht="12.75" customHeight="1">
      <c r="A147" s="39"/>
      <c r="B147" s="22"/>
      <c r="C147" s="119"/>
      <c r="D147" s="120"/>
      <c r="E147" s="39"/>
      <c r="F147" s="39"/>
      <c r="H147" s="39"/>
      <c r="I147" s="39"/>
      <c r="J147" s="39"/>
      <c r="K147" s="263"/>
      <c r="L147" s="169" t="s">
        <v>511</v>
      </c>
      <c r="M147" s="170"/>
      <c r="N147" s="170"/>
      <c r="O147" s="170"/>
      <c r="P147" s="39" t="s">
        <v>566</v>
      </c>
      <c r="Q147" s="265"/>
      <c r="R147" s="39"/>
      <c r="S147" s="39"/>
      <c r="T147" s="39"/>
      <c r="U147" s="39"/>
      <c r="V147" s="58"/>
      <c r="W147" s="58"/>
      <c r="X147" s="72"/>
      <c r="Y147" s="73"/>
      <c r="Z147" s="72"/>
      <c r="AA147" s="72"/>
      <c r="AB147" s="72"/>
      <c r="AC147" s="72"/>
      <c r="AD147" s="72"/>
      <c r="AE147" s="72"/>
      <c r="AF147" s="57"/>
      <c r="AG147" s="57"/>
      <c r="AH147" s="57"/>
      <c r="AI147" s="57"/>
      <c r="AJ147" s="57"/>
      <c r="AK147" s="57"/>
      <c r="AL147" s="57"/>
    </row>
    <row r="148" spans="1:38" s="2" customFormat="1" ht="13.5" customHeight="1">
      <c r="A148" s="21"/>
      <c r="B148" s="22"/>
      <c r="C148" s="23" t="s">
        <v>500</v>
      </c>
      <c r="D148" s="24"/>
      <c r="E148" s="25"/>
      <c r="F148" s="26"/>
      <c r="H148" s="145"/>
      <c r="I148" s="145"/>
      <c r="J148" s="145"/>
      <c r="K148" s="251"/>
      <c r="L148" s="172" t="s">
        <v>512</v>
      </c>
      <c r="M148" s="173"/>
      <c r="N148" s="173"/>
      <c r="O148" s="173"/>
      <c r="P148" s="39" t="s">
        <v>567</v>
      </c>
      <c r="Q148" s="146" t="s">
        <v>529</v>
      </c>
      <c r="R148" s="146"/>
      <c r="S148" s="214"/>
      <c r="T148" s="214"/>
      <c r="U148" s="214"/>
      <c r="V148" s="60"/>
      <c r="W148" s="72"/>
      <c r="X148" s="72"/>
      <c r="Y148" s="73"/>
      <c r="Z148" s="75"/>
      <c r="AA148" s="75"/>
      <c r="AB148" s="75"/>
      <c r="AC148" s="75"/>
      <c r="AD148" s="75"/>
      <c r="AE148" s="75"/>
      <c r="AF148" s="86"/>
      <c r="AG148" s="86"/>
      <c r="AH148" s="86"/>
      <c r="AI148" s="86"/>
      <c r="AJ148" s="86"/>
      <c r="AK148" s="86"/>
      <c r="AL148" s="86"/>
    </row>
    <row r="149" spans="1:38" s="3" customFormat="1" ht="24.75" customHeight="1">
      <c r="A149" s="123" t="s">
        <v>505</v>
      </c>
      <c r="B149" s="123" t="s">
        <v>506</v>
      </c>
      <c r="C149" s="123" t="s">
        <v>2</v>
      </c>
      <c r="D149" s="124" t="s">
        <v>3</v>
      </c>
      <c r="E149" s="123" t="s">
        <v>4</v>
      </c>
      <c r="F149" s="123" t="s">
        <v>5</v>
      </c>
      <c r="G149" s="125" t="s">
        <v>6</v>
      </c>
      <c r="H149" s="148" t="s">
        <v>507</v>
      </c>
      <c r="I149" s="174" t="s">
        <v>508</v>
      </c>
      <c r="J149" s="175" t="s">
        <v>509</v>
      </c>
      <c r="K149" s="254"/>
      <c r="L149" s="175" t="s">
        <v>510</v>
      </c>
      <c r="M149" s="148" t="s">
        <v>511</v>
      </c>
      <c r="N149" s="148" t="s">
        <v>512</v>
      </c>
      <c r="O149" s="148" t="s">
        <v>513</v>
      </c>
      <c r="P149" s="176" t="s">
        <v>7</v>
      </c>
      <c r="Q149" s="149" t="s">
        <v>514</v>
      </c>
      <c r="R149" s="149"/>
      <c r="S149" s="149"/>
      <c r="T149" s="150" t="s">
        <v>515</v>
      </c>
      <c r="U149" s="188" t="s">
        <v>505</v>
      </c>
      <c r="V149" s="105"/>
      <c r="W149" s="191"/>
      <c r="X149" s="191"/>
      <c r="Y149" s="201"/>
      <c r="AF149" s="202"/>
      <c r="AG149" s="202"/>
      <c r="AH149" s="202"/>
      <c r="AI149" s="202"/>
      <c r="AJ149" s="202"/>
      <c r="AK149" s="202"/>
      <c r="AL149" s="202"/>
    </row>
    <row r="150" spans="1:38" s="72" customFormat="1" ht="15.75">
      <c r="A150" s="81">
        <v>1</v>
      </c>
      <c r="B150" s="133">
        <v>313</v>
      </c>
      <c r="C150" s="134" t="str">
        <f>VLOOKUP(B150,'Уч дев'!$A$3:$G$527,2,FALSE)</f>
        <v>Волкова Анастасия</v>
      </c>
      <c r="D150" s="135">
        <f>VLOOKUP(B150,'Уч дев'!$A$3:$G$527,3,FALSE)</f>
        <v>2000</v>
      </c>
      <c r="E150" s="136" t="str">
        <f>VLOOKUP(B150,'Уч дев'!$A$3:$G$527,4,FALSE)</f>
        <v>КМС</v>
      </c>
      <c r="F150" s="134" t="str">
        <f>VLOOKUP(B150,'Уч дев'!$A$3:$G$527,5,FALSE)</f>
        <v>Тульская</v>
      </c>
      <c r="G150" s="138" t="str">
        <f>VLOOKUP(B150,'Уч дев'!$A$3:$G$527,6,FALSE)</f>
        <v>ЦСП-СШОР л/а</v>
      </c>
      <c r="H150" s="158">
        <f aca="true" t="shared" si="16" ref="H150:I153">M150</f>
        <v>25.2</v>
      </c>
      <c r="I150" s="158">
        <f t="shared" si="16"/>
        <v>25</v>
      </c>
      <c r="J150" s="180" t="str">
        <f aca="true" t="shared" si="17" ref="J150:J176">LOOKUP(O150,$V$1:$AD$1,$V$2:$AD$2)</f>
        <v>КМС</v>
      </c>
      <c r="K150" s="32">
        <f>VLOOKUP(B150,'Уч дев'!$A$3:$I$527,8,FALSE)</f>
        <v>0</v>
      </c>
      <c r="L150" s="180"/>
      <c r="M150" s="182">
        <v>25.2</v>
      </c>
      <c r="N150" s="182">
        <v>25</v>
      </c>
      <c r="O150" s="183">
        <f aca="true" t="shared" si="18" ref="O150:O180">SMALL(M150:N150,1)+0</f>
        <v>25</v>
      </c>
      <c r="P150" s="184" t="str">
        <f>VLOOKUP(B150,'Уч дев'!$A$3:$G$527,7,FALSE)</f>
        <v>Ковтун Н.Н.</v>
      </c>
      <c r="Q150" s="59" t="s">
        <v>51</v>
      </c>
      <c r="AF150" s="57"/>
      <c r="AG150" s="57"/>
      <c r="AH150" s="57"/>
      <c r="AI150" s="57"/>
      <c r="AJ150" s="57"/>
      <c r="AK150" s="57"/>
      <c r="AL150" s="57"/>
    </row>
    <row r="151" spans="1:38" s="72" customFormat="1" ht="15.75">
      <c r="A151" s="81">
        <v>2</v>
      </c>
      <c r="B151" s="133">
        <v>598</v>
      </c>
      <c r="C151" s="134" t="str">
        <f>VLOOKUP(B151,'Уч дев'!$A$3:$G$527,2,FALSE)</f>
        <v>Потапова Елизавета</v>
      </c>
      <c r="D151" s="135">
        <f>VLOOKUP(B151,'Уч дев'!$A$3:$G$527,3,FALSE)</f>
        <v>2000</v>
      </c>
      <c r="E151" s="136" t="str">
        <f>VLOOKUP(B151,'Уч дев'!$A$3:$G$527,4,FALSE)</f>
        <v>КМС</v>
      </c>
      <c r="F151" s="134" t="str">
        <f>VLOOKUP(B151,'Уч дев'!$A$3:$G$527,5,FALSE)</f>
        <v>Пензенская</v>
      </c>
      <c r="G151" s="138" t="str">
        <f>VLOOKUP(B151,'Уч дев'!$A$3:$G$527,6,FALSE)</f>
        <v>КСШОР</v>
      </c>
      <c r="H151" s="158">
        <f t="shared" si="16"/>
        <v>25.9</v>
      </c>
      <c r="I151" s="158">
        <f t="shared" si="16"/>
        <v>26</v>
      </c>
      <c r="J151" s="180" t="str">
        <f t="shared" si="17"/>
        <v>КМС</v>
      </c>
      <c r="K151" s="32">
        <f>VLOOKUP(B151,'Уч дев'!$A$3:$I$527,8,FALSE)</f>
        <v>0</v>
      </c>
      <c r="L151" s="180">
        <v>10</v>
      </c>
      <c r="M151" s="182">
        <v>25.9</v>
      </c>
      <c r="N151" s="182">
        <v>26</v>
      </c>
      <c r="O151" s="183">
        <f t="shared" si="18"/>
        <v>25.9</v>
      </c>
      <c r="P151" s="184" t="str">
        <f>VLOOKUP(B151,'Уч дев'!$A$3:$G$527,7,FALSE)</f>
        <v>Красновы Р.Б.,К.И.</v>
      </c>
      <c r="Q151" s="59" t="s">
        <v>77</v>
      </c>
      <c r="AF151" s="57"/>
      <c r="AG151" s="57"/>
      <c r="AH151" s="57"/>
      <c r="AI151" s="57"/>
      <c r="AJ151" s="57"/>
      <c r="AK151" s="57"/>
      <c r="AL151" s="57"/>
    </row>
    <row r="152" spans="1:38" s="72" customFormat="1" ht="15.75">
      <c r="A152" s="81">
        <v>3</v>
      </c>
      <c r="B152" s="133">
        <v>184</v>
      </c>
      <c r="C152" s="134" t="str">
        <f>VLOOKUP(B152,'Уч дев'!$A$3:$G$527,2,FALSE)</f>
        <v>Таркина Виктория</v>
      </c>
      <c r="D152" s="135">
        <f>VLOOKUP(B152,'Уч дев'!$A$3:$G$527,3,FALSE)</f>
        <v>2000</v>
      </c>
      <c r="E152" s="136" t="str">
        <f>VLOOKUP(B152,'Уч дев'!$A$3:$G$527,4,FALSE)</f>
        <v>КМС</v>
      </c>
      <c r="F152" s="134" t="str">
        <f>VLOOKUP(B152,'Уч дев'!$A$3:$G$527,5,FALSE)</f>
        <v>Пензенская</v>
      </c>
      <c r="G152" s="138" t="str">
        <f>VLOOKUP(B152,'Уч дев'!$A$3:$G$527,6,FALSE)</f>
        <v>СШ-6</v>
      </c>
      <c r="H152" s="158">
        <f t="shared" si="16"/>
        <v>26</v>
      </c>
      <c r="I152" s="158">
        <f t="shared" si="16"/>
        <v>26.4</v>
      </c>
      <c r="J152" s="180">
        <f t="shared" si="17"/>
        <v>1</v>
      </c>
      <c r="K152" s="32">
        <f>VLOOKUP(B152,'Уч дев'!$A$3:$I$527,8,FALSE)</f>
        <v>0</v>
      </c>
      <c r="L152" s="180">
        <v>7</v>
      </c>
      <c r="M152" s="182">
        <v>26</v>
      </c>
      <c r="N152" s="182">
        <v>26.4</v>
      </c>
      <c r="O152" s="183">
        <f t="shared" si="18"/>
        <v>26</v>
      </c>
      <c r="P152" s="184" t="str">
        <f>VLOOKUP(B152,'Уч дев'!$A$3:$G$527,7,FALSE)</f>
        <v>Красновы Р.Б.,К.И.</v>
      </c>
      <c r="Q152" s="59" t="s">
        <v>51</v>
      </c>
      <c r="AF152" s="57"/>
      <c r="AG152" s="57"/>
      <c r="AH152" s="57"/>
      <c r="AI152" s="57"/>
      <c r="AJ152" s="57"/>
      <c r="AK152" s="57"/>
      <c r="AL152" s="57"/>
    </row>
    <row r="153" spans="1:38" s="72" customFormat="1" ht="15" customHeight="1">
      <c r="A153" s="81">
        <v>4</v>
      </c>
      <c r="B153" s="133">
        <v>314</v>
      </c>
      <c r="C153" s="134" t="str">
        <f>VLOOKUP(B153,'Уч дев'!$A$3:$G$527,2,FALSE)</f>
        <v>Абаева Екатерина</v>
      </c>
      <c r="D153" s="135">
        <f>VLOOKUP(B153,'Уч дев'!$A$3:$G$527,3,FALSE)</f>
        <v>2001</v>
      </c>
      <c r="E153" s="136">
        <f>VLOOKUP(B153,'Уч дев'!$A$3:$G$527,4,FALSE)</f>
        <v>1</v>
      </c>
      <c r="F153" s="134" t="str">
        <f>VLOOKUP(B153,'Уч дев'!$A$3:$G$527,5,FALSE)</f>
        <v>Тульская</v>
      </c>
      <c r="G153" s="138" t="str">
        <f>VLOOKUP(B153,'Уч дев'!$A$3:$G$527,6,FALSE)</f>
        <v>ЦСП-СШОР л/а</v>
      </c>
      <c r="H153" s="158">
        <f t="shared" si="16"/>
        <v>26.1</v>
      </c>
      <c r="I153" s="296" t="str">
        <f t="shared" si="16"/>
        <v>справка</v>
      </c>
      <c r="J153" s="180">
        <f t="shared" si="17"/>
        <v>1</v>
      </c>
      <c r="K153" s="32">
        <f>VLOOKUP(B153,'Уч дев'!$A$3:$I$527,8,FALSE)</f>
        <v>0</v>
      </c>
      <c r="L153" s="180"/>
      <c r="M153" s="182">
        <v>26.1</v>
      </c>
      <c r="N153" s="182" t="s">
        <v>534</v>
      </c>
      <c r="O153" s="183">
        <f t="shared" si="18"/>
        <v>26.1</v>
      </c>
      <c r="P153" s="184" t="str">
        <f>VLOOKUP(B153,'Уч дев'!$A$3:$G$527,7,FALSE)</f>
        <v>Ковтун Н.Н.</v>
      </c>
      <c r="Q153" s="59" t="s">
        <v>51</v>
      </c>
      <c r="AF153" s="57"/>
      <c r="AG153" s="57"/>
      <c r="AH153" s="57"/>
      <c r="AI153" s="57"/>
      <c r="AJ153" s="57"/>
      <c r="AK153" s="57"/>
      <c r="AL153" s="57"/>
    </row>
    <row r="154" spans="1:38" s="72" customFormat="1" ht="15.75">
      <c r="A154" s="81">
        <v>5</v>
      </c>
      <c r="B154" s="133">
        <v>3</v>
      </c>
      <c r="C154" s="134" t="str">
        <f>VLOOKUP(B154,'Уч дев'!$A$3:$G$527,2,FALSE)</f>
        <v>Славная Олеся</v>
      </c>
      <c r="D154" s="135">
        <f>VLOOKUP(B154,'Уч дев'!$A$3:$G$527,3,FALSE)</f>
        <v>2001</v>
      </c>
      <c r="E154" s="136" t="str">
        <f>VLOOKUP(B154,'Уч дев'!$A$3:$G$527,4,FALSE)</f>
        <v>КМС</v>
      </c>
      <c r="F154" s="134" t="str">
        <f>VLOOKUP(B154,'Уч дев'!$A$3:$G$527,5,FALSE)</f>
        <v>Пензенская</v>
      </c>
      <c r="G154" s="138" t="str">
        <f>VLOOKUP(B154,'Уч дев'!$A$3:$G$527,6,FALSE)</f>
        <v>КСШОР</v>
      </c>
      <c r="H154" s="158">
        <f aca="true" t="shared" si="19" ref="H154:H180">M154</f>
        <v>26.2</v>
      </c>
      <c r="I154" s="158"/>
      <c r="J154" s="180">
        <f t="shared" si="17"/>
        <v>1</v>
      </c>
      <c r="K154" s="32">
        <f>VLOOKUP(B154,'Уч дев'!$A$3:$I$527,8,FALSE)</f>
        <v>0</v>
      </c>
      <c r="L154" s="180">
        <v>4</v>
      </c>
      <c r="M154" s="182">
        <v>26.2</v>
      </c>
      <c r="N154" s="182"/>
      <c r="O154" s="183">
        <f t="shared" si="18"/>
        <v>26.2</v>
      </c>
      <c r="P154" s="184" t="str">
        <f>VLOOKUP(B154,'Уч дев'!$A$3:$G$527,7,FALSE)</f>
        <v>Родионова А.И.</v>
      </c>
      <c r="Q154" s="59" t="s">
        <v>77</v>
      </c>
      <c r="AF154" s="57"/>
      <c r="AG154" s="57"/>
      <c r="AH154" s="57"/>
      <c r="AI154" s="57"/>
      <c r="AJ154" s="57"/>
      <c r="AK154" s="57"/>
      <c r="AL154" s="57"/>
    </row>
    <row r="155" spans="1:38" s="72" customFormat="1" ht="15.75">
      <c r="A155" s="81">
        <v>6</v>
      </c>
      <c r="B155" s="133">
        <v>639</v>
      </c>
      <c r="C155" s="134" t="str">
        <f>VLOOKUP(B155,'Уч дев'!$A$3:$G$527,2,FALSE)</f>
        <v>Юрина Марина</v>
      </c>
      <c r="D155" s="135">
        <f>VLOOKUP(B155,'Уч дев'!$A$3:$G$527,3,FALSE)</f>
        <v>2001</v>
      </c>
      <c r="E155" s="136" t="str">
        <f>VLOOKUP(B155,'Уч дев'!$A$3:$G$527,4,FALSE)</f>
        <v>1</v>
      </c>
      <c r="F155" s="134" t="str">
        <f>VLOOKUP(B155,'Уч дев'!$A$3:$G$527,5,FALSE)</f>
        <v>Пензенская</v>
      </c>
      <c r="G155" s="138" t="str">
        <f>VLOOKUP(B155,'Уч дев'!$A$3:$G$527,6,FALSE)</f>
        <v>ДЮСШ Бессоновка</v>
      </c>
      <c r="H155" s="158">
        <f t="shared" si="19"/>
        <v>26.3</v>
      </c>
      <c r="I155" s="158"/>
      <c r="J155" s="180">
        <f t="shared" si="17"/>
        <v>1</v>
      </c>
      <c r="K155" s="32">
        <f>VLOOKUP(B155,'Уч дев'!$A$3:$I$527,8,FALSE)</f>
        <v>0</v>
      </c>
      <c r="L155" s="180"/>
      <c r="M155" s="182">
        <v>26.3</v>
      </c>
      <c r="N155" s="182"/>
      <c r="O155" s="183">
        <f t="shared" si="18"/>
        <v>26.3</v>
      </c>
      <c r="P155" s="184" t="str">
        <f>VLOOKUP(B155,'Уч дев'!$A$3:$G$527,7,FALSE)</f>
        <v>Аксенов А.В.</v>
      </c>
      <c r="Q155" s="59" t="s">
        <v>51</v>
      </c>
      <c r="AF155" s="57"/>
      <c r="AG155" s="57"/>
      <c r="AH155" s="57"/>
      <c r="AI155" s="57"/>
      <c r="AJ155" s="57"/>
      <c r="AK155" s="57"/>
      <c r="AL155" s="57"/>
    </row>
    <row r="156" spans="1:38" s="72" customFormat="1" ht="15.75">
      <c r="A156" s="81">
        <v>7</v>
      </c>
      <c r="B156" s="133">
        <v>143</v>
      </c>
      <c r="C156" s="134" t="str">
        <f>VLOOKUP(B156,'Уч дев'!$A$3:$G$527,2,FALSE)</f>
        <v>Кривушина Анастасия</v>
      </c>
      <c r="D156" s="135">
        <f>VLOOKUP(B156,'Уч дев'!$A$3:$G$527,3,FALSE)</f>
        <v>2000</v>
      </c>
      <c r="E156" s="136" t="str">
        <f>VLOOKUP(B156,'Уч дев'!$A$3:$G$527,4,FALSE)</f>
        <v>КМС</v>
      </c>
      <c r="F156" s="134" t="str">
        <f>VLOOKUP(B156,'Уч дев'!$A$3:$G$527,5,FALSE)</f>
        <v>Саратовская</v>
      </c>
      <c r="G156" s="138" t="str">
        <f>VLOOKUP(B156,'Уч дев'!$A$3:$G$527,6,FALSE)</f>
        <v>СШОР-6</v>
      </c>
      <c r="H156" s="158">
        <f t="shared" si="19"/>
        <v>26.4</v>
      </c>
      <c r="I156" s="158"/>
      <c r="J156" s="180">
        <f t="shared" si="17"/>
        <v>1</v>
      </c>
      <c r="K156" s="32">
        <f>VLOOKUP(B156,'Уч дев'!$A$3:$I$527,8,FALSE)</f>
        <v>0</v>
      </c>
      <c r="L156" s="180"/>
      <c r="M156" s="182">
        <v>26.4</v>
      </c>
      <c r="N156" s="182"/>
      <c r="O156" s="183">
        <f t="shared" si="18"/>
        <v>26.4</v>
      </c>
      <c r="P156" s="184" t="str">
        <f>VLOOKUP(B156,'Уч дев'!$A$3:$G$527,7,FALSE)</f>
        <v>Тихненко С.Г.</v>
      </c>
      <c r="Q156" s="59" t="s">
        <v>77</v>
      </c>
      <c r="AF156" s="57"/>
      <c r="AG156" s="57"/>
      <c r="AH156" s="57"/>
      <c r="AI156" s="57"/>
      <c r="AJ156" s="57"/>
      <c r="AK156" s="57"/>
      <c r="AL156" s="57"/>
    </row>
    <row r="157" spans="1:38" s="72" customFormat="1" ht="15.75">
      <c r="A157" s="81">
        <v>7</v>
      </c>
      <c r="B157" s="133">
        <v>155</v>
      </c>
      <c r="C157" s="134" t="str">
        <f>VLOOKUP(B157,'Уч дев'!$A$3:$G$527,2,FALSE)</f>
        <v>Войщева Анастасия</v>
      </c>
      <c r="D157" s="135">
        <f>VLOOKUP(B157,'Уч дев'!$A$3:$G$527,3,FALSE)</f>
        <v>2000</v>
      </c>
      <c r="E157" s="136" t="str">
        <f>VLOOKUP(B157,'Уч дев'!$A$3:$G$527,4,FALSE)</f>
        <v>КМС</v>
      </c>
      <c r="F157" s="134" t="str">
        <f>VLOOKUP(B157,'Уч дев'!$A$3:$G$527,5,FALSE)</f>
        <v>Саратовская</v>
      </c>
      <c r="G157" s="138" t="str">
        <f>VLOOKUP(B157,'Уч дев'!$A$3:$G$527,6,FALSE)</f>
        <v>СШОР-6</v>
      </c>
      <c r="H157" s="158">
        <f t="shared" si="19"/>
        <v>26.4</v>
      </c>
      <c r="I157" s="158"/>
      <c r="J157" s="180">
        <f t="shared" si="17"/>
        <v>1</v>
      </c>
      <c r="K157" s="32">
        <f>VLOOKUP(B157,'Уч дев'!$A$3:$I$527,8,FALSE)</f>
        <v>0</v>
      </c>
      <c r="L157" s="180"/>
      <c r="M157" s="182">
        <v>26.4</v>
      </c>
      <c r="N157" s="182"/>
      <c r="O157" s="183">
        <f t="shared" si="18"/>
        <v>26.4</v>
      </c>
      <c r="P157" s="184" t="str">
        <f>VLOOKUP(B157,'Уч дев'!$A$3:$G$527,7,FALSE)</f>
        <v>Бочкарева М.В.</v>
      </c>
      <c r="Q157" s="59" t="s">
        <v>51</v>
      </c>
      <c r="AF157" s="57"/>
      <c r="AG157" s="57"/>
      <c r="AH157" s="57"/>
      <c r="AI157" s="57"/>
      <c r="AJ157" s="57"/>
      <c r="AK157" s="57"/>
      <c r="AL157" s="57"/>
    </row>
    <row r="158" spans="1:38" s="72" customFormat="1" ht="15.75">
      <c r="A158" s="81">
        <v>9</v>
      </c>
      <c r="B158" s="133">
        <v>640</v>
      </c>
      <c r="C158" s="134" t="str">
        <f>VLOOKUP(B158,'Уч дев'!$A$3:$G$527,2,FALSE)</f>
        <v>Умарова Виктория</v>
      </c>
      <c r="D158" s="135">
        <f>VLOOKUP(B158,'Уч дев'!$A$3:$G$527,3,FALSE)</f>
        <v>2000</v>
      </c>
      <c r="E158" s="136" t="str">
        <f>VLOOKUP(B158,'Уч дев'!$A$3:$G$527,4,FALSE)</f>
        <v>КМС</v>
      </c>
      <c r="F158" s="134" t="str">
        <f>VLOOKUP(B158,'Уч дев'!$A$3:$G$527,5,FALSE)</f>
        <v>Пензенская</v>
      </c>
      <c r="G158" s="138" t="str">
        <f>VLOOKUP(B158,'Уч дев'!$A$3:$G$527,6,FALSE)</f>
        <v>ДЮСШ Бессоновка</v>
      </c>
      <c r="H158" s="158">
        <f t="shared" si="19"/>
        <v>26.6</v>
      </c>
      <c r="I158" s="158"/>
      <c r="J158" s="180">
        <f t="shared" si="17"/>
        <v>1</v>
      </c>
      <c r="K158" s="32">
        <f>VLOOKUP(B158,'Уч дев'!$A$3:$I$527,8,FALSE)</f>
        <v>0</v>
      </c>
      <c r="L158" s="180"/>
      <c r="M158" s="182">
        <v>26.6</v>
      </c>
      <c r="N158" s="182"/>
      <c r="O158" s="183">
        <f t="shared" si="18"/>
        <v>26.6</v>
      </c>
      <c r="P158" s="184" t="str">
        <f>VLOOKUP(B158,'Уч дев'!$A$3:$G$527,7,FALSE)</f>
        <v>Аксенов А.В.</v>
      </c>
      <c r="Q158" s="59" t="s">
        <v>51</v>
      </c>
      <c r="AF158" s="57"/>
      <c r="AG158" s="57"/>
      <c r="AH158" s="57"/>
      <c r="AI158" s="57"/>
      <c r="AJ158" s="57"/>
      <c r="AK158" s="57"/>
      <c r="AL158" s="57"/>
    </row>
    <row r="159" spans="1:38" s="72" customFormat="1" ht="15.75">
      <c r="A159" s="81">
        <v>9</v>
      </c>
      <c r="B159" s="133">
        <v>486</v>
      </c>
      <c r="C159" s="134" t="str">
        <f>VLOOKUP(B159,'Уч дев'!$A$3:$G$527,2,FALSE)</f>
        <v>Урванова Екатерина</v>
      </c>
      <c r="D159" s="135">
        <f>VLOOKUP(B159,'Уч дев'!$A$3:$G$527,3,FALSE)</f>
        <v>2001</v>
      </c>
      <c r="E159" s="136" t="str">
        <f>VLOOKUP(B159,'Уч дев'!$A$3:$G$527,4,FALSE)</f>
        <v>1</v>
      </c>
      <c r="F159" s="134" t="str">
        <f>VLOOKUP(B159,'Уч дев'!$A$3:$G$527,5,FALSE)</f>
        <v>Пензенская</v>
      </c>
      <c r="G159" s="138" t="str">
        <f>VLOOKUP(B159,'Уч дев'!$A$3:$G$527,6,FALSE)</f>
        <v>КСШОР</v>
      </c>
      <c r="H159" s="158">
        <f t="shared" si="19"/>
        <v>26.6</v>
      </c>
      <c r="I159" s="158"/>
      <c r="J159" s="180">
        <f t="shared" si="17"/>
        <v>1</v>
      </c>
      <c r="K159" s="32" t="str">
        <f>VLOOKUP(B159,'Уч дев'!$A$3:$I$527,8,FALSE)</f>
        <v>л</v>
      </c>
      <c r="L159" s="180"/>
      <c r="M159" s="182">
        <v>26.6</v>
      </c>
      <c r="N159" s="182"/>
      <c r="O159" s="183">
        <f t="shared" si="18"/>
        <v>26.6</v>
      </c>
      <c r="P159" s="184" t="str">
        <f>VLOOKUP(B159,'Уч дев'!$A$3:$G$527,7,FALSE)</f>
        <v>Карасик Н.А.,А.Г.</v>
      </c>
      <c r="Q159" s="59" t="s">
        <v>51</v>
      </c>
      <c r="AF159" s="57"/>
      <c r="AG159" s="57"/>
      <c r="AH159" s="57"/>
      <c r="AI159" s="57"/>
      <c r="AJ159" s="57"/>
      <c r="AK159" s="57"/>
      <c r="AL159" s="57"/>
    </row>
    <row r="160" spans="1:38" s="72" customFormat="1" ht="15.75">
      <c r="A160" s="81">
        <v>11</v>
      </c>
      <c r="B160" s="133">
        <v>425</v>
      </c>
      <c r="C160" s="134" t="str">
        <f>VLOOKUP(B160,'Уч дев'!$A$3:$G$527,2,FALSE)</f>
        <v>Леонтьева Анна</v>
      </c>
      <c r="D160" s="135">
        <f>VLOOKUP(B160,'Уч дев'!$A$3:$G$527,3,FALSE)</f>
        <v>2001</v>
      </c>
      <c r="E160" s="136" t="str">
        <f>VLOOKUP(B160,'Уч дев'!$A$3:$G$527,4,FALSE)</f>
        <v>КМС</v>
      </c>
      <c r="F160" s="134" t="str">
        <f>VLOOKUP(B160,'Уч дев'!$A$3:$G$527,5,FALSE)</f>
        <v>Тамбовская</v>
      </c>
      <c r="G160" s="138" t="str">
        <f>VLOOKUP(B160,'Уч дев'!$A$3:$G$527,6,FALSE)</f>
        <v>ДЮСШ-2 Котовск</v>
      </c>
      <c r="H160" s="158">
        <f t="shared" si="19"/>
        <v>26.7</v>
      </c>
      <c r="I160" s="158"/>
      <c r="J160" s="180">
        <f t="shared" si="17"/>
        <v>1</v>
      </c>
      <c r="K160" s="32">
        <f>VLOOKUP(B160,'Уч дев'!$A$3:$I$527,8,FALSE)</f>
        <v>0</v>
      </c>
      <c r="L160" s="180"/>
      <c r="M160" s="182">
        <v>26.7</v>
      </c>
      <c r="N160" s="182"/>
      <c r="O160" s="183">
        <f t="shared" si="18"/>
        <v>26.7</v>
      </c>
      <c r="P160" s="184" t="str">
        <f>VLOOKUP(B160,'Уч дев'!$A$3:$G$527,7,FALSE)</f>
        <v>Лукьянова С.А.</v>
      </c>
      <c r="Q160" s="59" t="s">
        <v>77</v>
      </c>
      <c r="AF160" s="57"/>
      <c r="AG160" s="57"/>
      <c r="AH160" s="57"/>
      <c r="AI160" s="57"/>
      <c r="AJ160" s="57"/>
      <c r="AK160" s="57"/>
      <c r="AL160" s="57"/>
    </row>
    <row r="161" spans="1:38" s="72" customFormat="1" ht="15.75">
      <c r="A161" s="81">
        <v>12</v>
      </c>
      <c r="B161" s="133">
        <v>392</v>
      </c>
      <c r="C161" s="134" t="str">
        <f>VLOOKUP(B161,'Уч дев'!$A$3:$G$527,2,FALSE)</f>
        <v>Мустафаева Карина</v>
      </c>
      <c r="D161" s="135">
        <f>VLOOKUP(B161,'Уч дев'!$A$3:$G$527,3,FALSE)</f>
        <v>2000</v>
      </c>
      <c r="E161" s="136" t="str">
        <f>VLOOKUP(B161,'Уч дев'!$A$3:$G$527,4,FALSE)</f>
        <v>КМС</v>
      </c>
      <c r="F161" s="134" t="str">
        <f>VLOOKUP(B161,'Уч дев'!$A$3:$G$527,5,FALSE)</f>
        <v>Самарская</v>
      </c>
      <c r="G161" s="138" t="str">
        <f>VLOOKUP(B161,'Уч дев'!$A$3:$G$527,6,FALSE)</f>
        <v>СШОР-2 Самара</v>
      </c>
      <c r="H161" s="158">
        <f t="shared" si="19"/>
        <v>26.8</v>
      </c>
      <c r="I161" s="158"/>
      <c r="J161" s="180">
        <f t="shared" si="17"/>
        <v>1</v>
      </c>
      <c r="K161" s="32">
        <f>VLOOKUP(B161,'Уч дев'!$A$3:$I$527,8,FALSE)</f>
        <v>0</v>
      </c>
      <c r="L161" s="180"/>
      <c r="M161" s="182">
        <v>26.8</v>
      </c>
      <c r="N161" s="182"/>
      <c r="O161" s="183">
        <f t="shared" si="18"/>
        <v>26.8</v>
      </c>
      <c r="P161" s="184" t="str">
        <f>VLOOKUP(B161,'Уч дев'!$A$3:$G$527,7,FALSE)</f>
        <v>Зайцев И.С., Андронов Ю.В.</v>
      </c>
      <c r="Q161" s="59" t="s">
        <v>77</v>
      </c>
      <c r="AF161" s="57"/>
      <c r="AG161" s="57"/>
      <c r="AH161" s="57"/>
      <c r="AI161" s="57"/>
      <c r="AJ161" s="57"/>
      <c r="AK161" s="57"/>
      <c r="AL161" s="57"/>
    </row>
    <row r="162" spans="1:38" s="72" customFormat="1" ht="15.75">
      <c r="A162" s="81">
        <v>13</v>
      </c>
      <c r="B162" s="133">
        <v>333</v>
      </c>
      <c r="C162" s="134" t="str">
        <f>VLOOKUP(B162,'Уч дев'!$A$3:$G$527,2,FALSE)</f>
        <v>Мотякина Лариса </v>
      </c>
      <c r="D162" s="135">
        <f>VLOOKUP(B162,'Уч дев'!$A$3:$G$527,3,FALSE)</f>
        <v>2000</v>
      </c>
      <c r="E162" s="136" t="str">
        <f>VLOOKUP(B162,'Уч дев'!$A$3:$G$527,4,FALSE)</f>
        <v>1</v>
      </c>
      <c r="F162" s="134" t="str">
        <f>VLOOKUP(B162,'Уч дев'!$A$3:$G$527,5,FALSE)</f>
        <v>Тамбовская</v>
      </c>
      <c r="G162" s="138" t="str">
        <f>VLOOKUP(B162,'Уч дев'!$A$3:$G$527,6,FALSE)</f>
        <v>ДЮСШ-1</v>
      </c>
      <c r="H162" s="158">
        <f t="shared" si="19"/>
        <v>27.5</v>
      </c>
      <c r="I162" s="158"/>
      <c r="J162" s="180">
        <f t="shared" si="17"/>
        <v>1</v>
      </c>
      <c r="K162" s="32">
        <f>VLOOKUP(B162,'Уч дев'!$A$3:$I$527,8,FALSE)</f>
        <v>0</v>
      </c>
      <c r="L162" s="180"/>
      <c r="M162" s="182">
        <v>27.5</v>
      </c>
      <c r="N162" s="182"/>
      <c r="O162" s="183">
        <f t="shared" si="18"/>
        <v>27.5</v>
      </c>
      <c r="P162" s="184" t="str">
        <f>VLOOKUP(B162,'Уч дев'!$A$3:$G$527,7,FALSE)</f>
        <v>Бонарева С.В.</v>
      </c>
      <c r="Q162" s="59" t="s">
        <v>51</v>
      </c>
      <c r="AF162" s="57"/>
      <c r="AG162" s="57"/>
      <c r="AH162" s="57"/>
      <c r="AI162" s="57"/>
      <c r="AJ162" s="57"/>
      <c r="AK162" s="57"/>
      <c r="AL162" s="57"/>
    </row>
    <row r="163" spans="1:38" s="72" customFormat="1" ht="15.75">
      <c r="A163" s="81">
        <v>13</v>
      </c>
      <c r="B163" s="133">
        <v>197</v>
      </c>
      <c r="C163" s="134" t="str">
        <f>VLOOKUP(B163,'Уч дев'!$A$3:$G$527,2,FALSE)</f>
        <v>Баландина Светлана</v>
      </c>
      <c r="D163" s="135">
        <f>VLOOKUP(B163,'Уч дев'!$A$3:$G$527,3,FALSE)</f>
        <v>2001</v>
      </c>
      <c r="E163" s="136"/>
      <c r="F163" s="134" t="str">
        <f>VLOOKUP(B163,'Уч дев'!$A$3:$G$527,5,FALSE)</f>
        <v>Пензенская</v>
      </c>
      <c r="G163" s="138" t="str">
        <f>VLOOKUP(B163,'Уч дев'!$A$3:$G$527,6,FALSE)</f>
        <v>СШ-6</v>
      </c>
      <c r="H163" s="158">
        <f t="shared" si="19"/>
        <v>27.5</v>
      </c>
      <c r="I163" s="158"/>
      <c r="J163" s="180">
        <f t="shared" si="17"/>
        <v>1</v>
      </c>
      <c r="K163" s="32" t="str">
        <f>VLOOKUP(B163,'Уч дев'!$A$3:$I$527,8,FALSE)</f>
        <v>л</v>
      </c>
      <c r="L163" s="180"/>
      <c r="M163" s="182">
        <v>27.5</v>
      </c>
      <c r="N163" s="182"/>
      <c r="O163" s="183">
        <f t="shared" si="18"/>
        <v>27.5</v>
      </c>
      <c r="P163" s="184" t="str">
        <f>VLOOKUP(B163,'Уч дев'!$A$3:$G$527,7,FALSE)</f>
        <v>Дубоносова С.В.</v>
      </c>
      <c r="Q163" s="59" t="s">
        <v>83</v>
      </c>
      <c r="AF163" s="57"/>
      <c r="AG163" s="57"/>
      <c r="AH163" s="57"/>
      <c r="AI163" s="57"/>
      <c r="AJ163" s="57"/>
      <c r="AK163" s="57"/>
      <c r="AL163" s="57"/>
    </row>
    <row r="164" spans="1:38" s="72" customFormat="1" ht="15.75">
      <c r="A164" s="81">
        <v>15</v>
      </c>
      <c r="B164" s="133">
        <v>602</v>
      </c>
      <c r="C164" s="134" t="str">
        <f>VLOOKUP(B164,'Уч дев'!$A$3:$G$527,2,FALSE)</f>
        <v>Волкова Алена</v>
      </c>
      <c r="D164" s="135">
        <f>VLOOKUP(B164,'Уч дев'!$A$3:$G$527,3,FALSE)</f>
        <v>2001</v>
      </c>
      <c r="E164" s="136" t="str">
        <f>VLOOKUP(B164,'Уч дев'!$A$3:$G$527,4,FALSE)</f>
        <v>1</v>
      </c>
      <c r="F164" s="134" t="str">
        <f>VLOOKUP(B164,'Уч дев'!$A$3:$G$527,5,FALSE)</f>
        <v>Пензенская</v>
      </c>
      <c r="G164" s="138" t="str">
        <f>VLOOKUP(B164,'Уч дев'!$A$3:$G$527,6,FALSE)</f>
        <v>СШ-6</v>
      </c>
      <c r="H164" s="158">
        <f t="shared" si="19"/>
        <v>27.7</v>
      </c>
      <c r="I164" s="158"/>
      <c r="J164" s="180">
        <f t="shared" si="17"/>
        <v>2</v>
      </c>
      <c r="K164" s="32" t="str">
        <f>VLOOKUP(B164,'Уч дев'!$A$3:$I$527,8,FALSE)</f>
        <v>л</v>
      </c>
      <c r="L164" s="180"/>
      <c r="M164" s="182">
        <v>27.7</v>
      </c>
      <c r="N164" s="182"/>
      <c r="O164" s="183">
        <f t="shared" si="18"/>
        <v>27.7</v>
      </c>
      <c r="P164" s="184" t="str">
        <f>VLOOKUP(B164,'Уч дев'!$A$3:$G$527,7,FALSE)</f>
        <v>Красновы Р.Б.,К.И.</v>
      </c>
      <c r="Q164" s="59" t="s">
        <v>51</v>
      </c>
      <c r="AF164" s="57"/>
      <c r="AG164" s="57"/>
      <c r="AH164" s="57"/>
      <c r="AI164" s="57"/>
      <c r="AJ164" s="57"/>
      <c r="AK164" s="57"/>
      <c r="AL164" s="57"/>
    </row>
    <row r="165" spans="1:38" s="72" customFormat="1" ht="15.75">
      <c r="A165" s="81">
        <v>16</v>
      </c>
      <c r="B165" s="133">
        <v>603</v>
      </c>
      <c r="C165" s="134" t="str">
        <f>VLOOKUP(B165,'Уч дев'!$A$3:$G$527,2,FALSE)</f>
        <v>Березина Анастасия</v>
      </c>
      <c r="D165" s="135">
        <f>VLOOKUP(B165,'Уч дев'!$A$3:$G$527,3,FALSE)</f>
        <v>2001</v>
      </c>
      <c r="E165" s="136" t="str">
        <f>VLOOKUP(B165,'Уч дев'!$A$3:$G$527,4,FALSE)</f>
        <v>1</v>
      </c>
      <c r="F165" s="134" t="str">
        <f>VLOOKUP(B165,'Уч дев'!$A$3:$G$527,5,FALSE)</f>
        <v>Пензенская</v>
      </c>
      <c r="G165" s="138" t="str">
        <f>VLOOKUP(B165,'Уч дев'!$A$3:$G$527,6,FALSE)</f>
        <v>СШ-6</v>
      </c>
      <c r="H165" s="158">
        <f t="shared" si="19"/>
        <v>27.8</v>
      </c>
      <c r="I165" s="158"/>
      <c r="J165" s="180">
        <f t="shared" si="17"/>
        <v>2</v>
      </c>
      <c r="K165" s="32" t="str">
        <f>VLOOKUP(B165,'Уч дев'!$A$3:$I$527,8,FALSE)</f>
        <v>л</v>
      </c>
      <c r="L165" s="180"/>
      <c r="M165" s="182">
        <v>27.8</v>
      </c>
      <c r="N165" s="182"/>
      <c r="O165" s="183">
        <f t="shared" si="18"/>
        <v>27.8</v>
      </c>
      <c r="P165" s="184" t="str">
        <f>VLOOKUP(B165,'Уч дев'!$A$3:$G$527,7,FALSE)</f>
        <v>Красновы Р.Б.,К.И.</v>
      </c>
      <c r="Q165" s="59" t="s">
        <v>51</v>
      </c>
      <c r="AF165" s="57"/>
      <c r="AG165" s="57"/>
      <c r="AH165" s="57"/>
      <c r="AI165" s="57"/>
      <c r="AJ165" s="57"/>
      <c r="AK165" s="57"/>
      <c r="AL165" s="57"/>
    </row>
    <row r="166" spans="1:38" s="72" customFormat="1" ht="15.75">
      <c r="A166" s="81">
        <v>17</v>
      </c>
      <c r="B166" s="133">
        <v>426</v>
      </c>
      <c r="C166" s="134" t="str">
        <f>VLOOKUP(B166,'Уч дев'!$A$3:$G$527,2,FALSE)</f>
        <v>Иванова Елизавета</v>
      </c>
      <c r="D166" s="135">
        <f>VLOOKUP(B166,'Уч дев'!$A$3:$G$527,3,FALSE)</f>
        <v>2001</v>
      </c>
      <c r="E166" s="136" t="str">
        <f>VLOOKUP(B166,'Уч дев'!$A$3:$G$527,4,FALSE)</f>
        <v>1</v>
      </c>
      <c r="F166" s="134" t="str">
        <f>VLOOKUP(B166,'Уч дев'!$A$3:$G$527,5,FALSE)</f>
        <v>Тамбовская</v>
      </c>
      <c r="G166" s="138" t="str">
        <f>VLOOKUP(B166,'Уч дев'!$A$3:$G$527,6,FALSE)</f>
        <v>ДЮСШ-2 Котовск</v>
      </c>
      <c r="H166" s="158">
        <f t="shared" si="19"/>
        <v>27.9</v>
      </c>
      <c r="I166" s="158"/>
      <c r="J166" s="180">
        <f t="shared" si="17"/>
        <v>2</v>
      </c>
      <c r="K166" s="32">
        <f>VLOOKUP(B166,'Уч дев'!$A$3:$I$527,8,FALSE)</f>
        <v>0</v>
      </c>
      <c r="L166" s="180"/>
      <c r="M166" s="182">
        <v>27.9</v>
      </c>
      <c r="N166" s="182"/>
      <c r="O166" s="183">
        <f t="shared" si="18"/>
        <v>27.9</v>
      </c>
      <c r="P166" s="184" t="str">
        <f>VLOOKUP(B166,'Уч дев'!$A$3:$G$527,7,FALSE)</f>
        <v>Мельникова Е.В.</v>
      </c>
      <c r="Q166" s="59" t="s">
        <v>83</v>
      </c>
      <c r="AF166" s="57"/>
      <c r="AG166" s="57"/>
      <c r="AH166" s="57"/>
      <c r="AI166" s="57"/>
      <c r="AJ166" s="57"/>
      <c r="AK166" s="57"/>
      <c r="AL166" s="57"/>
    </row>
    <row r="167" spans="1:38" s="72" customFormat="1" ht="15.75">
      <c r="A167" s="81">
        <v>17</v>
      </c>
      <c r="B167" s="133">
        <v>196</v>
      </c>
      <c r="C167" s="134" t="str">
        <f>VLOOKUP(B167,'Уч дев'!$A$3:$G$527,2,FALSE)</f>
        <v>Безяева Анастасия</v>
      </c>
      <c r="D167" s="135">
        <f>VLOOKUP(B167,'Уч дев'!$A$3:$G$527,3,FALSE)</f>
        <v>2001</v>
      </c>
      <c r="E167" s="136"/>
      <c r="F167" s="134" t="str">
        <f>VLOOKUP(B167,'Уч дев'!$A$3:$G$527,5,FALSE)</f>
        <v>Пензенская</v>
      </c>
      <c r="G167" s="138" t="str">
        <f>VLOOKUP(B167,'Уч дев'!$A$3:$G$527,6,FALSE)</f>
        <v>СШ-6</v>
      </c>
      <c r="H167" s="158">
        <f t="shared" si="19"/>
        <v>27.9</v>
      </c>
      <c r="I167" s="158"/>
      <c r="J167" s="180">
        <f t="shared" si="17"/>
        <v>2</v>
      </c>
      <c r="K167" s="32" t="str">
        <f>VLOOKUP(B167,'Уч дев'!$A$3:$I$527,8,FALSE)</f>
        <v>л</v>
      </c>
      <c r="L167" s="180"/>
      <c r="M167" s="182">
        <v>27.9</v>
      </c>
      <c r="N167" s="182"/>
      <c r="O167" s="183">
        <f t="shared" si="18"/>
        <v>27.9</v>
      </c>
      <c r="P167" s="184" t="str">
        <f>VLOOKUP(B167,'Уч дев'!$A$3:$G$527,7,FALSE)</f>
        <v>Дубоносова С.В.</v>
      </c>
      <c r="Q167" s="59" t="s">
        <v>77</v>
      </c>
      <c r="AF167" s="57"/>
      <c r="AG167" s="57"/>
      <c r="AH167" s="57"/>
      <c r="AI167" s="57"/>
      <c r="AJ167" s="57"/>
      <c r="AK167" s="57"/>
      <c r="AL167" s="57"/>
    </row>
    <row r="168" spans="1:38" s="72" customFormat="1" ht="15.75">
      <c r="A168" s="81">
        <v>19</v>
      </c>
      <c r="B168" s="133">
        <v>654</v>
      </c>
      <c r="C168" s="134" t="str">
        <f>VLOOKUP(B168,'Уч дев'!$A$3:$G$527,2,FALSE)</f>
        <v>Лобзова Анастасия</v>
      </c>
      <c r="D168" s="135">
        <f>VLOOKUP(B168,'Уч дев'!$A$3:$G$527,3,FALSE)</f>
        <v>2000</v>
      </c>
      <c r="E168" s="136"/>
      <c r="F168" s="134" t="str">
        <f>VLOOKUP(B168,'Уч дев'!$A$3:$G$527,5,FALSE)</f>
        <v>Пензенская</v>
      </c>
      <c r="G168" s="138" t="str">
        <f>VLOOKUP(B168,'Уч дев'!$A$3:$G$527,6,FALSE)</f>
        <v>ПГУ</v>
      </c>
      <c r="H168" s="158">
        <f t="shared" si="19"/>
        <v>28</v>
      </c>
      <c r="I168" s="158"/>
      <c r="J168" s="180">
        <f t="shared" si="17"/>
        <v>2</v>
      </c>
      <c r="K168" s="32" t="str">
        <f>VLOOKUP(B168,'Уч дев'!$A$3:$I$527,8,FALSE)</f>
        <v>л</v>
      </c>
      <c r="L168" s="180"/>
      <c r="M168" s="182">
        <v>28</v>
      </c>
      <c r="N168" s="182"/>
      <c r="O168" s="183">
        <f t="shared" si="18"/>
        <v>28</v>
      </c>
      <c r="P168" s="184" t="str">
        <f>VLOOKUP(B168,'Уч дев'!$A$3:$G$527,7,FALSE)</f>
        <v>Новинская С.Г.,Жаворонкин В.Н.</v>
      </c>
      <c r="Q168" s="59" t="s">
        <v>83</v>
      </c>
      <c r="AF168" s="57"/>
      <c r="AG168" s="57"/>
      <c r="AH168" s="57"/>
      <c r="AI168" s="57"/>
      <c r="AJ168" s="57"/>
      <c r="AK168" s="57"/>
      <c r="AL168" s="57"/>
    </row>
    <row r="169" spans="1:38" s="72" customFormat="1" ht="15.75">
      <c r="A169" s="81">
        <v>19</v>
      </c>
      <c r="B169" s="133">
        <v>633</v>
      </c>
      <c r="C169" s="134" t="str">
        <f>VLOOKUP(B169,'Уч дев'!$A$3:$G$527,2,FALSE)</f>
        <v>Мокшанцева Елизавета</v>
      </c>
      <c r="D169" s="135">
        <f>VLOOKUP(B169,'Уч дев'!$A$3:$G$527,3,FALSE)</f>
        <v>2001</v>
      </c>
      <c r="E169" s="136" t="str">
        <f>VLOOKUP(B169,'Уч дев'!$A$3:$G$527,4,FALSE)</f>
        <v>1</v>
      </c>
      <c r="F169" s="134" t="str">
        <f>VLOOKUP(B169,'Уч дев'!$A$3:$G$527,5,FALSE)</f>
        <v>Пензенская</v>
      </c>
      <c r="G169" s="138" t="str">
        <f>VLOOKUP(B169,'Уч дев'!$A$3:$G$527,6,FALSE)</f>
        <v>УОР</v>
      </c>
      <c r="H169" s="158">
        <f t="shared" si="19"/>
        <v>28</v>
      </c>
      <c r="I169" s="158"/>
      <c r="J169" s="180">
        <f t="shared" si="17"/>
        <v>2</v>
      </c>
      <c r="K169" s="32">
        <f>VLOOKUP(B169,'Уч дев'!$A$3:$I$527,8,FALSE)</f>
        <v>0</v>
      </c>
      <c r="L169" s="180"/>
      <c r="M169" s="182">
        <v>28</v>
      </c>
      <c r="N169" s="182"/>
      <c r="O169" s="183">
        <f t="shared" si="18"/>
        <v>28</v>
      </c>
      <c r="P169" s="184" t="str">
        <f>VLOOKUP(B169,'Уч дев'!$A$3:$G$527,7,FALSE)</f>
        <v>Аксеновы А.В.,Е.С.,Каташовы С.Н.,С.Д.</v>
      </c>
      <c r="Q169" s="59" t="s">
        <v>83</v>
      </c>
      <c r="AF169" s="57"/>
      <c r="AG169" s="57"/>
      <c r="AH169" s="57"/>
      <c r="AI169" s="57"/>
      <c r="AJ169" s="57"/>
      <c r="AK169" s="57"/>
      <c r="AL169" s="57"/>
    </row>
    <row r="170" spans="1:38" s="72" customFormat="1" ht="15.75">
      <c r="A170" s="81">
        <v>21</v>
      </c>
      <c r="B170" s="133">
        <v>497</v>
      </c>
      <c r="C170" s="134" t="str">
        <f>VLOOKUP(B170,'Уч дев'!$A$3:$G$527,2,FALSE)</f>
        <v>Федотова Анастасия</v>
      </c>
      <c r="D170" s="135">
        <f>VLOOKUP(B170,'Уч дев'!$A$3:$G$527,3,FALSE)</f>
        <v>2001</v>
      </c>
      <c r="E170" s="136" t="str">
        <f>VLOOKUP(B170,'Уч дев'!$A$3:$G$527,4,FALSE)</f>
        <v>2</v>
      </c>
      <c r="F170" s="134" t="str">
        <f>VLOOKUP(B170,'Уч дев'!$A$3:$G$527,5,FALSE)</f>
        <v>Пензенская</v>
      </c>
      <c r="G170" s="138" t="str">
        <f>VLOOKUP(B170,'Уч дев'!$A$3:$G$527,6,FALSE)</f>
        <v>КСШОР</v>
      </c>
      <c r="H170" s="158">
        <f t="shared" si="19"/>
        <v>28.1</v>
      </c>
      <c r="I170" s="158"/>
      <c r="J170" s="180">
        <f t="shared" si="17"/>
        <v>2</v>
      </c>
      <c r="K170" s="32" t="str">
        <f>VLOOKUP(B170,'Уч дев'!$A$3:$I$527,8,FALSE)</f>
        <v>л</v>
      </c>
      <c r="L170" s="180"/>
      <c r="M170" s="182">
        <v>28.1</v>
      </c>
      <c r="N170" s="182"/>
      <c r="O170" s="183">
        <f t="shared" si="18"/>
        <v>28.1</v>
      </c>
      <c r="P170" s="184" t="str">
        <f>VLOOKUP(B170,'Уч дев'!$A$3:$G$527,7,FALSE)</f>
        <v>Карасик Н.А.,А.Г.</v>
      </c>
      <c r="Q170" s="59" t="s">
        <v>77</v>
      </c>
      <c r="AF170" s="57"/>
      <c r="AG170" s="57"/>
      <c r="AH170" s="57"/>
      <c r="AI170" s="57"/>
      <c r="AJ170" s="57"/>
      <c r="AK170" s="57"/>
      <c r="AL170" s="57"/>
    </row>
    <row r="171" spans="1:38" s="72" customFormat="1" ht="15.75">
      <c r="A171" s="81">
        <v>22</v>
      </c>
      <c r="B171" s="133">
        <v>625</v>
      </c>
      <c r="C171" s="134" t="str">
        <f>VLOOKUP(B171,'Уч дев'!$A$3:$G$527,2,FALSE)</f>
        <v>Бегаева Анна</v>
      </c>
      <c r="D171" s="135">
        <f>VLOOKUP(B171,'Уч дев'!$A$3:$G$527,3,FALSE)</f>
        <v>2000</v>
      </c>
      <c r="E171" s="136" t="str">
        <f>VLOOKUP(B171,'Уч дев'!$A$3:$G$527,4,FALSE)</f>
        <v>1</v>
      </c>
      <c r="F171" s="134" t="str">
        <f>VLOOKUP(B171,'Уч дев'!$A$3:$G$527,5,FALSE)</f>
        <v>Пензенская</v>
      </c>
      <c r="G171" s="138" t="str">
        <f>VLOOKUP(B171,'Уч дев'!$A$3:$G$527,6,FALSE)</f>
        <v>КСШОР</v>
      </c>
      <c r="H171" s="158">
        <f t="shared" si="19"/>
        <v>28.3</v>
      </c>
      <c r="I171" s="158"/>
      <c r="J171" s="180">
        <f t="shared" si="17"/>
        <v>2</v>
      </c>
      <c r="K171" s="32">
        <f>VLOOKUP(B171,'Уч дев'!$A$3:$I$527,8,FALSE)</f>
        <v>0</v>
      </c>
      <c r="L171" s="180"/>
      <c r="M171" s="182">
        <v>28.3</v>
      </c>
      <c r="N171" s="182"/>
      <c r="O171" s="183">
        <f t="shared" si="18"/>
        <v>28.3</v>
      </c>
      <c r="P171" s="184" t="str">
        <f>VLOOKUP(B171,'Уч дев'!$A$3:$G$527,7,FALSE)</f>
        <v>Кузнецов А.М.</v>
      </c>
      <c r="Q171" s="59" t="s">
        <v>77</v>
      </c>
      <c r="AF171" s="57"/>
      <c r="AG171" s="57"/>
      <c r="AH171" s="57"/>
      <c r="AI171" s="57"/>
      <c r="AJ171" s="57"/>
      <c r="AK171" s="57"/>
      <c r="AL171" s="57"/>
    </row>
    <row r="172" spans="1:38" s="72" customFormat="1" ht="15.75">
      <c r="A172" s="81">
        <v>23</v>
      </c>
      <c r="B172" s="133">
        <v>634</v>
      </c>
      <c r="C172" s="134" t="str">
        <f>VLOOKUP(B172,'Уч дев'!$A$3:$G$527,2,FALSE)</f>
        <v>Лазарчева Валерия</v>
      </c>
      <c r="D172" s="135">
        <f>VLOOKUP(B172,'Уч дев'!$A$3:$G$527,3,FALSE)</f>
        <v>2001</v>
      </c>
      <c r="E172" s="136" t="str">
        <f>VLOOKUP(B172,'Уч дев'!$A$3:$G$527,4,FALSE)</f>
        <v>1</v>
      </c>
      <c r="F172" s="134" t="str">
        <f>VLOOKUP(B172,'Уч дев'!$A$3:$G$527,5,FALSE)</f>
        <v>Пензенская</v>
      </c>
      <c r="G172" s="138" t="str">
        <f>VLOOKUP(B172,'Уч дев'!$A$3:$G$527,6,FALSE)</f>
        <v>СШОР Заречный</v>
      </c>
      <c r="H172" s="158">
        <f t="shared" si="19"/>
        <v>28.5</v>
      </c>
      <c r="I172" s="158"/>
      <c r="J172" s="180">
        <f t="shared" si="17"/>
        <v>2</v>
      </c>
      <c r="K172" s="32">
        <f>VLOOKUP(B172,'Уч дев'!$A$3:$I$527,8,FALSE)</f>
        <v>0</v>
      </c>
      <c r="L172" s="180"/>
      <c r="M172" s="182">
        <v>28.5</v>
      </c>
      <c r="N172" s="182"/>
      <c r="O172" s="183">
        <f t="shared" si="18"/>
        <v>28.5</v>
      </c>
      <c r="P172" s="184" t="str">
        <f>VLOOKUP(B172,'Уч дев'!$A$3:$G$527,7,FALSE)</f>
        <v>Жиженкова С.С.,Аксеновы А.В.,Е.С.</v>
      </c>
      <c r="Q172" s="59" t="s">
        <v>51</v>
      </c>
      <c r="AF172" s="57"/>
      <c r="AG172" s="57"/>
      <c r="AH172" s="57"/>
      <c r="AI172" s="57"/>
      <c r="AJ172" s="57"/>
      <c r="AK172" s="57"/>
      <c r="AL172" s="57"/>
    </row>
    <row r="173" spans="1:38" s="72" customFormat="1" ht="15.75">
      <c r="A173" s="81">
        <v>24</v>
      </c>
      <c r="B173" s="133">
        <v>15</v>
      </c>
      <c r="C173" s="134" t="str">
        <f>VLOOKUP(B173,'Уч дев'!$A$3:$G$527,2,FALSE)</f>
        <v>Банникова Екатерина</v>
      </c>
      <c r="D173" s="135">
        <f>VLOOKUP(B173,'Уч дев'!$A$3:$G$527,3,FALSE)</f>
        <v>2001</v>
      </c>
      <c r="E173" s="136" t="str">
        <f>VLOOKUP(B173,'Уч дев'!$A$3:$G$527,4,FALSE)</f>
        <v>2</v>
      </c>
      <c r="F173" s="134" t="str">
        <f>VLOOKUP(B173,'Уч дев'!$A$3:$G$527,5,FALSE)</f>
        <v>Пензенская</v>
      </c>
      <c r="G173" s="138" t="str">
        <f>VLOOKUP(B173,'Уч дев'!$A$3:$G$527,6,FALSE)</f>
        <v>КСШОР</v>
      </c>
      <c r="H173" s="158">
        <f t="shared" si="19"/>
        <v>29.1</v>
      </c>
      <c r="I173" s="158"/>
      <c r="J173" s="180">
        <f t="shared" si="17"/>
        <v>2</v>
      </c>
      <c r="K173" s="32">
        <f>VLOOKUP(B173,'Уч дев'!$A$3:$I$527,8,FALSE)</f>
        <v>0</v>
      </c>
      <c r="L173" s="180"/>
      <c r="M173" s="182">
        <v>29.1</v>
      </c>
      <c r="N173" s="182"/>
      <c r="O173" s="183">
        <f t="shared" si="18"/>
        <v>29.1</v>
      </c>
      <c r="P173" s="184" t="str">
        <f>VLOOKUP(B173,'Уч дев'!$A$3:$G$527,7,FALSE)</f>
        <v>Копылова О.Н.</v>
      </c>
      <c r="Q173" s="59" t="s">
        <v>77</v>
      </c>
      <c r="AF173" s="57"/>
      <c r="AG173" s="57"/>
      <c r="AH173" s="57"/>
      <c r="AI173" s="57"/>
      <c r="AJ173" s="57"/>
      <c r="AK173" s="57"/>
      <c r="AL173" s="57"/>
    </row>
    <row r="174" spans="1:38" s="72" customFormat="1" ht="15.75">
      <c r="A174" s="81">
        <v>25</v>
      </c>
      <c r="B174" s="133">
        <v>99</v>
      </c>
      <c r="C174" s="134" t="str">
        <f>VLOOKUP(B174,'Уч дев'!$A$3:$G$527,2,FALSE)</f>
        <v>Мункина Екатерина </v>
      </c>
      <c r="D174" s="135">
        <f>VLOOKUP(B174,'Уч дев'!$A$3:$G$527,3,FALSE)</f>
        <v>2001</v>
      </c>
      <c r="E174" s="136" t="str">
        <f>VLOOKUP(B174,'Уч дев'!$A$3:$G$527,4,FALSE)</f>
        <v>2</v>
      </c>
      <c r="F174" s="134" t="str">
        <f>VLOOKUP(B174,'Уч дев'!$A$3:$G$527,5,FALSE)</f>
        <v>Саратовская</v>
      </c>
      <c r="G174" s="138" t="str">
        <f>VLOOKUP(B174,'Уч дев'!$A$3:$G$527,6,FALSE)</f>
        <v>СШ Ртищево</v>
      </c>
      <c r="H174" s="158">
        <f t="shared" si="19"/>
        <v>29.3</v>
      </c>
      <c r="I174" s="158"/>
      <c r="J174" s="180">
        <f t="shared" si="17"/>
        <v>2</v>
      </c>
      <c r="K174" s="32">
        <f>VLOOKUP(B174,'Уч дев'!$A$3:$I$527,8,FALSE)</f>
        <v>0</v>
      </c>
      <c r="L174" s="180"/>
      <c r="M174" s="182">
        <v>29.3</v>
      </c>
      <c r="N174" s="182"/>
      <c r="O174" s="183">
        <f t="shared" si="18"/>
        <v>29.3</v>
      </c>
      <c r="P174" s="184" t="str">
        <f>VLOOKUP(B174,'Уч дев'!$A$3:$G$527,7,FALSE)</f>
        <v>Земцов М.А.</v>
      </c>
      <c r="Q174" s="59" t="s">
        <v>77</v>
      </c>
      <c r="AF174" s="57"/>
      <c r="AG174" s="57"/>
      <c r="AH174" s="57"/>
      <c r="AI174" s="57"/>
      <c r="AJ174" s="57"/>
      <c r="AK174" s="57"/>
      <c r="AL174" s="57"/>
    </row>
    <row r="175" spans="1:38" s="72" customFormat="1" ht="15.75">
      <c r="A175" s="81">
        <v>26</v>
      </c>
      <c r="B175" s="133">
        <v>694</v>
      </c>
      <c r="C175" s="134" t="str">
        <f>VLOOKUP(B175,'Уч дев'!$A$3:$G$527,2,FALSE)</f>
        <v>Каныгина Инна</v>
      </c>
      <c r="D175" s="135">
        <f>VLOOKUP(B175,'Уч дев'!$A$3:$G$527,3,FALSE)</f>
        <v>2001</v>
      </c>
      <c r="E175" s="136"/>
      <c r="F175" s="134" t="str">
        <f>VLOOKUP(B175,'Уч дев'!$A$3:$G$527,5,FALSE)</f>
        <v>Саратовская</v>
      </c>
      <c r="G175" s="138" t="str">
        <f>VLOOKUP(B175,'Уч дев'!$A$3:$G$527,6,FALSE)</f>
        <v>Романовская ДЮСШ</v>
      </c>
      <c r="H175" s="158">
        <f t="shared" si="19"/>
        <v>29.8</v>
      </c>
      <c r="I175" s="158"/>
      <c r="J175" s="180">
        <f t="shared" si="17"/>
        <v>3</v>
      </c>
      <c r="K175" s="32" t="str">
        <f>VLOOKUP(B175,'Уч дев'!$A$3:$I$527,8,FALSE)</f>
        <v>л</v>
      </c>
      <c r="L175" s="180"/>
      <c r="M175" s="182">
        <v>29.8</v>
      </c>
      <c r="N175" s="182"/>
      <c r="O175" s="183">
        <f t="shared" si="18"/>
        <v>29.8</v>
      </c>
      <c r="P175" s="184" t="str">
        <f>VLOOKUP(B175,'Уч дев'!$A$3:$G$527,7,FALSE)</f>
        <v>Горкавченко В.В.</v>
      </c>
      <c r="Q175" s="59" t="s">
        <v>83</v>
      </c>
      <c r="AF175" s="57"/>
      <c r="AG175" s="57"/>
      <c r="AH175" s="57"/>
      <c r="AI175" s="57"/>
      <c r="AJ175" s="57"/>
      <c r="AK175" s="57"/>
      <c r="AL175" s="57"/>
    </row>
    <row r="176" spans="1:38" s="72" customFormat="1" ht="15.75">
      <c r="A176" s="81">
        <v>27</v>
      </c>
      <c r="B176" s="133">
        <v>373</v>
      </c>
      <c r="C176" s="134" t="str">
        <f>VLOOKUP(B176,'Уч дев'!$A$3:$G$527,2,FALSE)</f>
        <v>Вдовина Варя</v>
      </c>
      <c r="D176" s="135">
        <f>VLOOKUP(B176,'Уч дев'!$A$3:$G$527,3,FALSE)</f>
        <v>2000</v>
      </c>
      <c r="E176" s="136" t="str">
        <f>VLOOKUP(B176,'Уч дев'!$A$3:$G$527,4,FALSE)</f>
        <v>2</v>
      </c>
      <c r="F176" s="134" t="str">
        <f>VLOOKUP(B176,'Уч дев'!$A$3:$G$527,5,FALSE)</f>
        <v>Тамбовская</v>
      </c>
      <c r="G176" s="138" t="str">
        <f>VLOOKUP(B176,'Уч дев'!$A$3:$G$527,6,FALSE)</f>
        <v>СШ МЦПСР</v>
      </c>
      <c r="H176" s="158">
        <f t="shared" si="19"/>
        <v>29.9</v>
      </c>
      <c r="I176" s="158"/>
      <c r="J176" s="180">
        <f t="shared" si="17"/>
        <v>3</v>
      </c>
      <c r="K176" s="32">
        <f>VLOOKUP(B176,'Уч дев'!$A$3:$I$527,8,FALSE)</f>
        <v>0</v>
      </c>
      <c r="L176" s="180"/>
      <c r="M176" s="182">
        <v>29.9</v>
      </c>
      <c r="N176" s="182"/>
      <c r="O176" s="183">
        <f t="shared" si="18"/>
        <v>29.9</v>
      </c>
      <c r="P176" s="184" t="str">
        <f>VLOOKUP(B176,'Уч дев'!$A$3:$G$527,7,FALSE)</f>
        <v>Мироненко В.И.</v>
      </c>
      <c r="Q176" s="59" t="s">
        <v>83</v>
      </c>
      <c r="AF176" s="57"/>
      <c r="AG176" s="57"/>
      <c r="AH176" s="57"/>
      <c r="AI176" s="57"/>
      <c r="AJ176" s="57"/>
      <c r="AK176" s="57"/>
      <c r="AL176" s="57"/>
    </row>
    <row r="177" spans="1:38" s="72" customFormat="1" ht="15.75">
      <c r="A177" s="81"/>
      <c r="B177" s="133">
        <v>107</v>
      </c>
      <c r="C177" s="134" t="str">
        <f>VLOOKUP(B177,'Уч дев'!$A$3:$G$527,2,FALSE)</f>
        <v>Герасимова Александра</v>
      </c>
      <c r="D177" s="135">
        <f>VLOOKUP(B177,'Уч дев'!$A$3:$G$527,3,FALSE)</f>
        <v>2000</v>
      </c>
      <c r="E177" s="136" t="str">
        <f>VLOOKUP(B177,'Уч дев'!$A$3:$G$527,4,FALSE)</f>
        <v>КМС</v>
      </c>
      <c r="F177" s="134" t="str">
        <f>VLOOKUP(B177,'Уч дев'!$A$3:$G$527,5,FALSE)</f>
        <v>Саратовская</v>
      </c>
      <c r="G177" s="138" t="str">
        <f>VLOOKUP(B177,'Уч дев'!$A$3:$G$527,6,FALSE)</f>
        <v>СШОР-6</v>
      </c>
      <c r="H177" s="296" t="str">
        <f t="shared" si="19"/>
        <v>справка</v>
      </c>
      <c r="I177" s="158"/>
      <c r="J177" s="180"/>
      <c r="K177" s="32">
        <f>VLOOKUP(B177,'Уч дев'!$A$3:$I$527,8,FALSE)</f>
        <v>0</v>
      </c>
      <c r="L177" s="180"/>
      <c r="M177" s="182" t="s">
        <v>534</v>
      </c>
      <c r="N177" s="182"/>
      <c r="O177" s="183" t="e">
        <f t="shared" si="18"/>
        <v>#NUM!</v>
      </c>
      <c r="P177" s="184" t="str">
        <f>VLOOKUP(B177,'Уч дев'!$A$3:$G$527,7,FALSE)</f>
        <v>Грековы Г.А., В.В.</v>
      </c>
      <c r="Q177" s="59"/>
      <c r="AF177" s="57"/>
      <c r="AG177" s="57"/>
      <c r="AH177" s="57"/>
      <c r="AI177" s="57"/>
      <c r="AJ177" s="57"/>
      <c r="AK177" s="57"/>
      <c r="AL177" s="57"/>
    </row>
    <row r="178" spans="1:38" s="72" customFormat="1" ht="15.75" hidden="1">
      <c r="A178" s="81"/>
      <c r="B178" s="133">
        <v>655</v>
      </c>
      <c r="C178" s="134" t="str">
        <f>VLOOKUP(B178,'Уч дев'!$A$3:$G$527,2,FALSE)</f>
        <v>Медведева Анастасия</v>
      </c>
      <c r="D178" s="135">
        <f>VLOOKUP(B178,'Уч дев'!$A$3:$G$527,3,FALSE)</f>
        <v>2000</v>
      </c>
      <c r="E178" s="136"/>
      <c r="F178" s="134" t="str">
        <f>VLOOKUP(B178,'Уч дев'!$A$3:$G$527,5,FALSE)</f>
        <v>Пензенская</v>
      </c>
      <c r="G178" s="138" t="str">
        <f>VLOOKUP(B178,'Уч дев'!$A$3:$G$527,6,FALSE)</f>
        <v>ПГУАС</v>
      </c>
      <c r="H178" s="158" t="str">
        <f t="shared" si="19"/>
        <v>н.я</v>
      </c>
      <c r="I178" s="158"/>
      <c r="J178" s="180"/>
      <c r="K178" s="32" t="str">
        <f>VLOOKUP(B178,'Уч дев'!$A$3:$I$527,8,FALSE)</f>
        <v>л</v>
      </c>
      <c r="L178" s="180"/>
      <c r="M178" s="182" t="s">
        <v>526</v>
      </c>
      <c r="N178" s="182"/>
      <c r="O178" s="183" t="e">
        <f t="shared" si="18"/>
        <v>#NUM!</v>
      </c>
      <c r="P178" s="184" t="str">
        <f>VLOOKUP(B178,'Уч дев'!$A$3:$G$527,7,FALSE)</f>
        <v>Новинская С.Г.,Акатьев В.В.</v>
      </c>
      <c r="Q178" s="59"/>
      <c r="AF178" s="57"/>
      <c r="AG178" s="57"/>
      <c r="AH178" s="57"/>
      <c r="AI178" s="57"/>
      <c r="AJ178" s="57"/>
      <c r="AK178" s="57"/>
      <c r="AL178" s="57"/>
    </row>
    <row r="179" spans="1:38" s="72" customFormat="1" ht="15.75" hidden="1">
      <c r="A179" s="81"/>
      <c r="B179" s="133">
        <v>134</v>
      </c>
      <c r="C179" s="134" t="str">
        <f>VLOOKUP(B179,'Уч дев'!$A$3:$G$527,2,FALSE)</f>
        <v>Меньшикова Анна</v>
      </c>
      <c r="D179" s="135">
        <f>VLOOKUP(B179,'Уч дев'!$A$3:$G$527,3,FALSE)</f>
        <v>2000</v>
      </c>
      <c r="E179" s="136">
        <f>VLOOKUP(B179,'Уч дев'!$A$3:$G$527,4,FALSE)</f>
        <v>1</v>
      </c>
      <c r="F179" s="134" t="str">
        <f>VLOOKUP(B179,'Уч дев'!$A$3:$G$527,5,FALSE)</f>
        <v>Саратовская</v>
      </c>
      <c r="G179" s="138" t="str">
        <f>VLOOKUP(B179,'Уч дев'!$A$3:$G$527,6,FALSE)</f>
        <v>СШОР-6</v>
      </c>
      <c r="H179" s="158" t="str">
        <f t="shared" si="19"/>
        <v>н.я</v>
      </c>
      <c r="I179" s="158"/>
      <c r="J179" s="180"/>
      <c r="K179" s="32">
        <f>VLOOKUP(B179,'Уч дев'!$A$3:$I$527,8,FALSE)</f>
        <v>0</v>
      </c>
      <c r="L179" s="180"/>
      <c r="M179" s="182" t="s">
        <v>526</v>
      </c>
      <c r="N179" s="182"/>
      <c r="O179" s="183" t="e">
        <f t="shared" si="18"/>
        <v>#NUM!</v>
      </c>
      <c r="P179" s="184" t="str">
        <f>VLOOKUP(B179,'Уч дев'!$A$3:$G$527,7,FALSE)</f>
        <v>Беликовы Н.И., Ю.Б.</v>
      </c>
      <c r="Q179" s="59"/>
      <c r="AF179" s="57"/>
      <c r="AG179" s="57"/>
      <c r="AH179" s="57"/>
      <c r="AI179" s="57"/>
      <c r="AJ179" s="57"/>
      <c r="AK179" s="57"/>
      <c r="AL179" s="57"/>
    </row>
    <row r="180" spans="1:38" s="72" customFormat="1" ht="15.75" hidden="1">
      <c r="A180" s="81"/>
      <c r="B180" s="133">
        <v>18</v>
      </c>
      <c r="C180" s="134" t="str">
        <f>VLOOKUP(B180,'Уч дев'!$A$3:$G$527,2,FALSE)</f>
        <v>Сидорова Валерия</v>
      </c>
      <c r="D180" s="135">
        <f>VLOOKUP(B180,'Уч дев'!$A$3:$G$527,3,FALSE)</f>
        <v>2001</v>
      </c>
      <c r="E180" s="136" t="str">
        <f>VLOOKUP(B180,'Уч дев'!$A$3:$G$527,4,FALSE)</f>
        <v>2</v>
      </c>
      <c r="F180" s="134" t="str">
        <f>VLOOKUP(B180,'Уч дев'!$A$3:$G$527,5,FALSE)</f>
        <v>Пензенская</v>
      </c>
      <c r="G180" s="138" t="str">
        <f>VLOOKUP(B180,'Уч дев'!$A$3:$G$527,6,FALSE)</f>
        <v>КСШОР</v>
      </c>
      <c r="H180" s="158" t="str">
        <f t="shared" si="19"/>
        <v>н.я</v>
      </c>
      <c r="I180" s="158"/>
      <c r="J180" s="180"/>
      <c r="K180" s="32">
        <f>VLOOKUP(B180,'Уч дев'!$A$3:$I$527,8,FALSE)</f>
        <v>0</v>
      </c>
      <c r="L180" s="180"/>
      <c r="M180" s="182" t="s">
        <v>526</v>
      </c>
      <c r="N180" s="182"/>
      <c r="O180" s="183" t="e">
        <f t="shared" si="18"/>
        <v>#NUM!</v>
      </c>
      <c r="P180" s="184" t="str">
        <f>VLOOKUP(B180,'Уч дев'!$A$3:$G$527,7,FALSE)</f>
        <v>Копылова О.Н.</v>
      </c>
      <c r="Q180" s="59"/>
      <c r="AF180" s="57"/>
      <c r="AG180" s="57"/>
      <c r="AH180" s="57"/>
      <c r="AI180" s="57"/>
      <c r="AJ180" s="57"/>
      <c r="AK180" s="57"/>
      <c r="AL180" s="57"/>
    </row>
    <row r="181" spans="1:38" s="74" customFormat="1" ht="15.75" customHeight="1">
      <c r="A181" s="142" t="s">
        <v>535</v>
      </c>
      <c r="B181" s="142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58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</row>
    <row r="182" spans="1:38" s="1" customFormat="1" ht="15.75" customHeight="1">
      <c r="A182" s="20" t="s">
        <v>559</v>
      </c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58"/>
      <c r="W182" s="58"/>
      <c r="X182" s="72"/>
      <c r="Y182" s="73"/>
      <c r="Z182" s="74"/>
      <c r="AA182" s="74"/>
      <c r="AB182" s="74"/>
      <c r="AC182" s="74"/>
      <c r="AD182" s="74"/>
      <c r="AE182" s="74"/>
      <c r="AF182" s="200"/>
      <c r="AG182" s="200"/>
      <c r="AH182" s="200"/>
      <c r="AI182" s="200"/>
      <c r="AJ182" s="200"/>
      <c r="AK182" s="200"/>
      <c r="AL182" s="200"/>
    </row>
    <row r="183" spans="1:38" ht="12.75" customHeight="1">
      <c r="A183" s="39"/>
      <c r="B183" s="22"/>
      <c r="C183" s="119"/>
      <c r="D183" s="120"/>
      <c r="E183" s="39"/>
      <c r="F183" s="39"/>
      <c r="H183" s="39"/>
      <c r="I183" s="39"/>
      <c r="J183" s="39"/>
      <c r="K183" s="263"/>
      <c r="L183" s="169" t="s">
        <v>511</v>
      </c>
      <c r="M183" s="170"/>
      <c r="N183" s="170"/>
      <c r="O183" s="170"/>
      <c r="P183" s="39" t="s">
        <v>568</v>
      </c>
      <c r="Q183" s="265"/>
      <c r="R183" s="39"/>
      <c r="S183" s="39"/>
      <c r="T183" s="39"/>
      <c r="U183" s="39"/>
      <c r="V183" s="58"/>
      <c r="W183" s="58"/>
      <c r="X183" s="72"/>
      <c r="Y183" s="73"/>
      <c r="Z183" s="72"/>
      <c r="AA183" s="72"/>
      <c r="AB183" s="72"/>
      <c r="AC183" s="72"/>
      <c r="AD183" s="72"/>
      <c r="AE183" s="72"/>
      <c r="AF183" s="57"/>
      <c r="AG183" s="57"/>
      <c r="AH183" s="57"/>
      <c r="AI183" s="57"/>
      <c r="AJ183" s="57"/>
      <c r="AK183" s="57"/>
      <c r="AL183" s="57"/>
    </row>
    <row r="184" spans="1:38" s="2" customFormat="1" ht="13.5" customHeight="1">
      <c r="A184" s="21"/>
      <c r="B184" s="22"/>
      <c r="C184" s="23" t="s">
        <v>500</v>
      </c>
      <c r="D184" s="24"/>
      <c r="E184" s="25"/>
      <c r="F184" s="26"/>
      <c r="H184" s="145"/>
      <c r="I184" s="145"/>
      <c r="J184" s="145"/>
      <c r="K184" s="251"/>
      <c r="L184" s="172" t="s">
        <v>512</v>
      </c>
      <c r="M184" s="173"/>
      <c r="N184" s="173"/>
      <c r="O184" s="173"/>
      <c r="P184" s="39" t="s">
        <v>569</v>
      </c>
      <c r="Q184" s="146" t="s">
        <v>529</v>
      </c>
      <c r="R184" s="146"/>
      <c r="S184" s="214"/>
      <c r="T184" s="214"/>
      <c r="U184" s="214"/>
      <c r="V184" s="60"/>
      <c r="W184" s="72"/>
      <c r="X184" s="72"/>
      <c r="Y184" s="73"/>
      <c r="Z184" s="75"/>
      <c r="AA184" s="75"/>
      <c r="AB184" s="75"/>
      <c r="AC184" s="75"/>
      <c r="AD184" s="75"/>
      <c r="AE184" s="75"/>
      <c r="AF184" s="86"/>
      <c r="AG184" s="86"/>
      <c r="AH184" s="86"/>
      <c r="AI184" s="86"/>
      <c r="AJ184" s="86"/>
      <c r="AK184" s="86"/>
      <c r="AL184" s="86"/>
    </row>
    <row r="185" spans="1:38" s="3" customFormat="1" ht="24.75" customHeight="1">
      <c r="A185" s="123" t="s">
        <v>505</v>
      </c>
      <c r="B185" s="123" t="s">
        <v>506</v>
      </c>
      <c r="C185" s="123" t="s">
        <v>2</v>
      </c>
      <c r="D185" s="124" t="s">
        <v>3</v>
      </c>
      <c r="E185" s="123" t="s">
        <v>4</v>
      </c>
      <c r="F185" s="123" t="s">
        <v>5</v>
      </c>
      <c r="G185" s="125" t="s">
        <v>6</v>
      </c>
      <c r="H185" s="148" t="s">
        <v>507</v>
      </c>
      <c r="I185" s="174" t="s">
        <v>508</v>
      </c>
      <c r="J185" s="175" t="s">
        <v>509</v>
      </c>
      <c r="K185" s="254"/>
      <c r="L185" s="175"/>
      <c r="M185" s="148" t="s">
        <v>511</v>
      </c>
      <c r="N185" s="148" t="s">
        <v>512</v>
      </c>
      <c r="O185" s="148" t="s">
        <v>513</v>
      </c>
      <c r="P185" s="176" t="s">
        <v>7</v>
      </c>
      <c r="Q185" s="188" t="s">
        <v>514</v>
      </c>
      <c r="R185" s="188"/>
      <c r="S185" s="188"/>
      <c r="T185" s="189" t="s">
        <v>515</v>
      </c>
      <c r="U185" s="188" t="s">
        <v>505</v>
      </c>
      <c r="V185" s="105"/>
      <c r="W185" s="191"/>
      <c r="X185" s="191"/>
      <c r="Y185" s="201"/>
      <c r="AF185" s="202"/>
      <c r="AG185" s="202"/>
      <c r="AH185" s="202"/>
      <c r="AI185" s="202"/>
      <c r="AJ185" s="202"/>
      <c r="AK185" s="202"/>
      <c r="AL185" s="202"/>
    </row>
    <row r="186" spans="1:38" s="72" customFormat="1" ht="15.75">
      <c r="A186" s="5">
        <v>1</v>
      </c>
      <c r="B186" s="6">
        <v>1</v>
      </c>
      <c r="C186" s="134" t="str">
        <f>VLOOKUP(B186,'Уч дев'!$A$3:$G$527,2,FALSE)</f>
        <v>Хорошева Кристина</v>
      </c>
      <c r="D186" s="135">
        <f>VLOOKUP(B186,'Уч дев'!$A$3:$G$527,3,FALSE)</f>
        <v>1993</v>
      </c>
      <c r="E186" s="136"/>
      <c r="F186" s="134" t="str">
        <f>VLOOKUP(B186,'Уч дев'!$A$3:$G$527,5,FALSE)</f>
        <v>Пензенская</v>
      </c>
      <c r="G186" s="138" t="str">
        <f>VLOOKUP(B186,'Уч дев'!$A$3:$G$527,6,FALSE)</f>
        <v>ЦСП</v>
      </c>
      <c r="H186" s="158">
        <f aca="true" t="shared" si="20" ref="H186:I189">M186</f>
        <v>23.9</v>
      </c>
      <c r="I186" s="158">
        <f t="shared" si="20"/>
        <v>23.7</v>
      </c>
      <c r="J186" s="180" t="str">
        <f aca="true" t="shared" si="21" ref="J186:J211">LOOKUP(O186,$V$1:$AD$1,$V$2:$AD$2)</f>
        <v>КМС</v>
      </c>
      <c r="K186" s="32">
        <f>VLOOKUP(B186,'Уч дев'!$A$3:$I$527,8,FALSE)</f>
        <v>0</v>
      </c>
      <c r="L186" s="180"/>
      <c r="M186" s="182">
        <v>23.9</v>
      </c>
      <c r="N186" s="182">
        <v>23.7</v>
      </c>
      <c r="O186" s="183">
        <f aca="true" t="shared" si="22" ref="O186:O211">SMALL(M186:N186,1)+0</f>
        <v>23.7</v>
      </c>
      <c r="P186" s="184" t="str">
        <f>VLOOKUP(B186,'Уч дев'!$A$3:$G$527,7,FALSE)</f>
        <v>Родионова А.И.</v>
      </c>
      <c r="Q186" s="234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6"/>
      <c r="AG186" s="6"/>
      <c r="AH186" s="6"/>
      <c r="AI186" s="6"/>
      <c r="AJ186" s="6"/>
      <c r="AK186" s="6"/>
      <c r="AL186" s="6"/>
    </row>
    <row r="187" spans="1:38" s="72" customFormat="1" ht="15.75">
      <c r="A187" s="81">
        <v>2</v>
      </c>
      <c r="B187" s="57">
        <v>2</v>
      </c>
      <c r="C187" s="134" t="str">
        <f>VLOOKUP(B187,'Уч дев'!$A$3:$G$527,2,FALSE)</f>
        <v>Трялина Дарья</v>
      </c>
      <c r="D187" s="135">
        <f>VLOOKUP(B187,'Уч дев'!$A$3:$G$527,3,FALSE)</f>
        <v>1999</v>
      </c>
      <c r="E187" s="136"/>
      <c r="F187" s="134" t="str">
        <f>VLOOKUP(B187,'Уч дев'!$A$3:$G$527,5,FALSE)</f>
        <v>Пензенская</v>
      </c>
      <c r="G187" s="138" t="str">
        <f>VLOOKUP(B187,'Уч дев'!$A$3:$G$527,6,FALSE)</f>
        <v>КСШОР</v>
      </c>
      <c r="H187" s="158">
        <f t="shared" si="20"/>
        <v>24.9</v>
      </c>
      <c r="I187" s="158">
        <f t="shared" si="20"/>
        <v>24.7</v>
      </c>
      <c r="J187" s="180" t="str">
        <f t="shared" si="21"/>
        <v>КМС</v>
      </c>
      <c r="K187" s="32">
        <f>VLOOKUP(B187,'Уч дев'!$A$3:$I$527,8,FALSE)</f>
        <v>0</v>
      </c>
      <c r="L187" s="180"/>
      <c r="M187" s="182">
        <v>24.9</v>
      </c>
      <c r="N187" s="182">
        <v>24.7</v>
      </c>
      <c r="O187" s="183">
        <f t="shared" si="22"/>
        <v>24.7</v>
      </c>
      <c r="P187" s="184" t="str">
        <f>VLOOKUP(B187,'Уч дев'!$A$3:$G$527,7,FALSE)</f>
        <v>Родионова А.И.</v>
      </c>
      <c r="Q187" s="59"/>
      <c r="AF187" s="57"/>
      <c r="AG187" s="57"/>
      <c r="AH187" s="57"/>
      <c r="AI187" s="57"/>
      <c r="AJ187" s="57"/>
      <c r="AK187" s="57"/>
      <c r="AL187" s="57"/>
    </row>
    <row r="188" spans="1:38" s="72" customFormat="1" ht="15.75">
      <c r="A188" s="81">
        <v>3</v>
      </c>
      <c r="B188" s="133">
        <v>123</v>
      </c>
      <c r="C188" s="134" t="str">
        <f>VLOOKUP(B188,'Уч дев'!$A$3:$G$527,2,FALSE)</f>
        <v>Леонтьева Наталья</v>
      </c>
      <c r="D188" s="135">
        <f>VLOOKUP(B188,'Уч дев'!$A$3:$G$527,3,FALSE)</f>
        <v>1998</v>
      </c>
      <c r="E188" s="136" t="str">
        <f>VLOOKUP(B188,'Уч дев'!$A$3:$G$527,4,FALSE)</f>
        <v>КМС</v>
      </c>
      <c r="F188" s="134" t="str">
        <f>VLOOKUP(B188,'Уч дев'!$A$3:$G$527,5,FALSE)</f>
        <v>Саратовская</v>
      </c>
      <c r="G188" s="138" t="str">
        <f>VLOOKUP(B188,'Уч дев'!$A$3:$G$527,6,FALSE)</f>
        <v>СШОР-6</v>
      </c>
      <c r="H188" s="158">
        <f t="shared" si="20"/>
        <v>25</v>
      </c>
      <c r="I188" s="158">
        <f t="shared" si="20"/>
        <v>25.2</v>
      </c>
      <c r="J188" s="180" t="str">
        <f t="shared" si="21"/>
        <v>КМС</v>
      </c>
      <c r="K188" s="32">
        <f>VLOOKUP(B188,'Уч дев'!$A$3:$I$527,8,FALSE)</f>
        <v>0</v>
      </c>
      <c r="L188" s="180"/>
      <c r="M188" s="182">
        <v>25</v>
      </c>
      <c r="N188" s="182">
        <v>25.2</v>
      </c>
      <c r="O188" s="183">
        <f t="shared" si="22"/>
        <v>25</v>
      </c>
      <c r="P188" s="184" t="str">
        <f>VLOOKUP(B188,'Уч дев'!$A$3:$G$527,7,FALSE)</f>
        <v>Беликовы Н.И., Ю.Б.</v>
      </c>
      <c r="Q188" s="59" t="s">
        <v>51</v>
      </c>
      <c r="AF188" s="57"/>
      <c r="AG188" s="57"/>
      <c r="AH188" s="57"/>
      <c r="AI188" s="57"/>
      <c r="AJ188" s="57"/>
      <c r="AK188" s="57"/>
      <c r="AL188" s="57"/>
    </row>
    <row r="189" spans="1:38" s="72" customFormat="1" ht="15.75">
      <c r="A189" s="5">
        <v>4</v>
      </c>
      <c r="B189" s="133">
        <v>105</v>
      </c>
      <c r="C189" s="134" t="str">
        <f>VLOOKUP(B189,'Уч дев'!$A$3:$G$527,2,FALSE)</f>
        <v>Зубова Ангелина</v>
      </c>
      <c r="D189" s="135">
        <f>VLOOKUP(B189,'Уч дев'!$A$3:$G$527,3,FALSE)</f>
        <v>1994</v>
      </c>
      <c r="E189" s="136" t="str">
        <f>VLOOKUP(B189,'Уч дев'!$A$3:$G$527,4,FALSE)</f>
        <v>МС</v>
      </c>
      <c r="F189" s="134" t="str">
        <f>VLOOKUP(B189,'Уч дев'!$A$3:$G$527,5,FALSE)</f>
        <v>Саратовская</v>
      </c>
      <c r="G189" s="138" t="str">
        <f>VLOOKUP(B189,'Уч дев'!$A$3:$G$527,6,FALSE)</f>
        <v>СШОР-6</v>
      </c>
      <c r="H189" s="158">
        <f t="shared" si="20"/>
        <v>25.3</v>
      </c>
      <c r="I189" s="158">
        <f t="shared" si="20"/>
        <v>25.6</v>
      </c>
      <c r="J189" s="180" t="str">
        <f t="shared" si="21"/>
        <v>КМС</v>
      </c>
      <c r="K189" s="32">
        <f>VLOOKUP(B189,'Уч дев'!$A$3:$I$527,8,FALSE)</f>
        <v>0</v>
      </c>
      <c r="L189" s="180"/>
      <c r="M189" s="182">
        <v>25.3</v>
      </c>
      <c r="N189" s="182">
        <v>25.6</v>
      </c>
      <c r="O189" s="183">
        <f t="shared" si="22"/>
        <v>25.3</v>
      </c>
      <c r="P189" s="184" t="str">
        <f>VLOOKUP(B189,'Уч дев'!$A$3:$G$527,7,FALSE)</f>
        <v>Грековы Г.А., В.В.</v>
      </c>
      <c r="Q189" s="59" t="s">
        <v>77</v>
      </c>
      <c r="AF189" s="57"/>
      <c r="AG189" s="57"/>
      <c r="AH189" s="57"/>
      <c r="AI189" s="57"/>
      <c r="AJ189" s="57"/>
      <c r="AK189" s="57"/>
      <c r="AL189" s="57"/>
    </row>
    <row r="190" spans="1:38" s="72" customFormat="1" ht="15.75">
      <c r="A190" s="81">
        <v>5</v>
      </c>
      <c r="B190" s="133">
        <v>105</v>
      </c>
      <c r="C190" s="134" t="str">
        <f>VLOOKUP(B190,'Уч дев'!$A$3:$G$527,2,FALSE)</f>
        <v>Зубова Ангелина</v>
      </c>
      <c r="D190" s="135">
        <f>VLOOKUP(B190,'Уч дев'!$A$3:$G$527,3,FALSE)</f>
        <v>1994</v>
      </c>
      <c r="E190" s="136"/>
      <c r="F190" s="134" t="str">
        <f>VLOOKUP(B190,'Уч дев'!$A$3:$G$527,5,FALSE)</f>
        <v>Саратовская</v>
      </c>
      <c r="G190" s="138" t="str">
        <f>VLOOKUP(B190,'Уч дев'!$A$3:$G$527,6,FALSE)</f>
        <v>СШОР-6</v>
      </c>
      <c r="H190" s="158">
        <f aca="true" t="shared" si="23" ref="H190:H211">M190</f>
        <v>25.3</v>
      </c>
      <c r="I190" s="158"/>
      <c r="J190" s="180" t="str">
        <f t="shared" si="21"/>
        <v>КМС</v>
      </c>
      <c r="K190" s="32">
        <f>VLOOKUP(B190,'Уч дев'!$A$3:$I$527,8,FALSE)</f>
        <v>0</v>
      </c>
      <c r="L190" s="180"/>
      <c r="M190" s="182">
        <v>25.3</v>
      </c>
      <c r="N190" s="182"/>
      <c r="O190" s="183">
        <f t="shared" si="22"/>
        <v>25.3</v>
      </c>
      <c r="P190" s="184" t="str">
        <f>VLOOKUP(B190,'Уч дев'!$A$3:$G$527,7,FALSE)</f>
        <v>Грековы Г.А., В.В.</v>
      </c>
      <c r="Q190" s="59"/>
      <c r="AF190" s="57"/>
      <c r="AG190" s="57"/>
      <c r="AH190" s="57"/>
      <c r="AI190" s="57"/>
      <c r="AJ190" s="57"/>
      <c r="AK190" s="57"/>
      <c r="AL190" s="57"/>
    </row>
    <row r="191" spans="1:38" s="72" customFormat="1" ht="15.75">
      <c r="A191" s="81">
        <v>6</v>
      </c>
      <c r="B191" s="133">
        <v>106</v>
      </c>
      <c r="C191" s="134" t="str">
        <f>VLOOKUP(B191,'Уч дев'!$A$3:$G$527,2,FALSE)</f>
        <v>Туркевич Алина</v>
      </c>
      <c r="D191" s="135">
        <f>VLOOKUP(B191,'Уч дев'!$A$3:$G$527,3,FALSE)</f>
        <v>1997</v>
      </c>
      <c r="E191" s="136" t="str">
        <f>VLOOKUP(B191,'Уч дев'!$A$3:$G$527,4,FALSE)</f>
        <v>КМС</v>
      </c>
      <c r="F191" s="134" t="str">
        <f>VLOOKUP(B191,'Уч дев'!$A$3:$G$527,5,FALSE)</f>
        <v>Саратовская</v>
      </c>
      <c r="G191" s="138" t="str">
        <f>VLOOKUP(B191,'Уч дев'!$A$3:$G$527,6,FALSE)</f>
        <v>СШОР-6</v>
      </c>
      <c r="H191" s="158">
        <f t="shared" si="23"/>
        <v>25.8</v>
      </c>
      <c r="I191" s="158"/>
      <c r="J191" s="180" t="str">
        <f t="shared" si="21"/>
        <v>КМС</v>
      </c>
      <c r="K191" s="32">
        <f>VLOOKUP(B191,'Уч дев'!$A$3:$I$527,8,FALSE)</f>
        <v>0</v>
      </c>
      <c r="L191" s="180"/>
      <c r="M191" s="182">
        <v>25.8</v>
      </c>
      <c r="N191" s="182"/>
      <c r="O191" s="183">
        <f t="shared" si="22"/>
        <v>25.8</v>
      </c>
      <c r="P191" s="184" t="str">
        <f>VLOOKUP(B191,'Уч дев'!$A$3:$G$527,7,FALSE)</f>
        <v>Грековы Г.А., В.В.</v>
      </c>
      <c r="Q191" s="59" t="s">
        <v>77</v>
      </c>
      <c r="AF191" s="57"/>
      <c r="AG191" s="57"/>
      <c r="AH191" s="57"/>
      <c r="AI191" s="57"/>
      <c r="AJ191" s="57"/>
      <c r="AK191" s="57"/>
      <c r="AL191" s="57"/>
    </row>
    <row r="192" spans="1:38" s="72" customFormat="1" ht="15.75">
      <c r="A192" s="5">
        <v>7</v>
      </c>
      <c r="B192" s="133">
        <v>126</v>
      </c>
      <c r="C192" s="134" t="str">
        <f>VLOOKUP(B192,'Уч дев'!$A$3:$G$527,2,FALSE)</f>
        <v>Тимченко Василиса</v>
      </c>
      <c r="D192" s="135">
        <f>VLOOKUP(B192,'Уч дев'!$A$3:$G$527,3,FALSE)</f>
        <v>1998</v>
      </c>
      <c r="E192" s="136" t="str">
        <f>VLOOKUP(B192,'Уч дев'!$A$3:$G$527,4,FALSE)</f>
        <v>КМС</v>
      </c>
      <c r="F192" s="134" t="str">
        <f>VLOOKUP(B192,'Уч дев'!$A$3:$G$527,5,FALSE)</f>
        <v>Саратовская</v>
      </c>
      <c r="G192" s="138" t="str">
        <f>VLOOKUP(B192,'Уч дев'!$A$3:$G$527,6,FALSE)</f>
        <v>СШОР-6</v>
      </c>
      <c r="H192" s="158">
        <f t="shared" si="23"/>
        <v>26</v>
      </c>
      <c r="I192" s="158"/>
      <c r="J192" s="180">
        <f t="shared" si="21"/>
        <v>1</v>
      </c>
      <c r="K192" s="32">
        <f>VLOOKUP(B192,'Уч дев'!$A$3:$I$527,8,FALSE)</f>
        <v>0</v>
      </c>
      <c r="L192" s="180"/>
      <c r="M192" s="182">
        <v>26</v>
      </c>
      <c r="N192" s="182"/>
      <c r="O192" s="183">
        <f t="shared" si="22"/>
        <v>26</v>
      </c>
      <c r="P192" s="184" t="str">
        <f>VLOOKUP(B192,'Уч дев'!$A$3:$G$527,7,FALSE)</f>
        <v>Беликовы Н.И., Ю.Б.</v>
      </c>
      <c r="Q192" s="59" t="s">
        <v>51</v>
      </c>
      <c r="AF192" s="57"/>
      <c r="AG192" s="57"/>
      <c r="AH192" s="57"/>
      <c r="AI192" s="57"/>
      <c r="AJ192" s="57"/>
      <c r="AK192" s="57"/>
      <c r="AL192" s="57"/>
    </row>
    <row r="193" spans="1:38" s="72" customFormat="1" ht="15.75">
      <c r="A193" s="81">
        <v>8</v>
      </c>
      <c r="B193" s="57">
        <v>312</v>
      </c>
      <c r="C193" s="134" t="str">
        <f>VLOOKUP(B193,'Уч дев'!$A$3:$G$527,2,FALSE)</f>
        <v>Калинина Виктория</v>
      </c>
      <c r="D193" s="135">
        <f>VLOOKUP(B193,'Уч дев'!$A$3:$G$527,3,FALSE)</f>
        <v>1998</v>
      </c>
      <c r="E193" s="136"/>
      <c r="F193" s="134" t="str">
        <f>VLOOKUP(B193,'Уч дев'!$A$3:$G$527,5,FALSE)</f>
        <v>Тульская</v>
      </c>
      <c r="G193" s="138" t="str">
        <f>VLOOKUP(B193,'Уч дев'!$A$3:$G$527,6,FALSE)</f>
        <v>ЦСП-СШОР л/а</v>
      </c>
      <c r="H193" s="158">
        <f t="shared" si="23"/>
        <v>26</v>
      </c>
      <c r="I193" s="158"/>
      <c r="J193" s="180">
        <f t="shared" si="21"/>
        <v>1</v>
      </c>
      <c r="K193" s="32">
        <f>VLOOKUP(B193,'Уч дев'!$A$3:$I$527,8,FALSE)</f>
        <v>0</v>
      </c>
      <c r="L193" s="180"/>
      <c r="M193" s="182">
        <v>26</v>
      </c>
      <c r="N193" s="182"/>
      <c r="O193" s="183">
        <f t="shared" si="22"/>
        <v>26</v>
      </c>
      <c r="P193" s="184" t="str">
        <f>VLOOKUP(B193,'Уч дев'!$A$3:$G$527,7,FALSE)</f>
        <v>Ковтун Н.Н.</v>
      </c>
      <c r="Q193" s="59"/>
      <c r="AF193" s="57"/>
      <c r="AG193" s="57"/>
      <c r="AH193" s="57"/>
      <c r="AI193" s="57"/>
      <c r="AJ193" s="57"/>
      <c r="AK193" s="57"/>
      <c r="AL193" s="57"/>
    </row>
    <row r="194" spans="1:38" s="72" customFormat="1" ht="15.75">
      <c r="A194" s="81">
        <v>9</v>
      </c>
      <c r="B194" s="133">
        <v>686</v>
      </c>
      <c r="C194" s="134" t="str">
        <f>VLOOKUP(B194,'Уч дев'!$A$3:$G$527,2,FALSE)</f>
        <v>Петрова Влада</v>
      </c>
      <c r="D194" s="135">
        <f>VLOOKUP(B194,'Уч дев'!$A$3:$G$527,3,FALSE)</f>
        <v>1999</v>
      </c>
      <c r="E194" s="136"/>
      <c r="F194" s="134" t="str">
        <f>VLOOKUP(B194,'Уч дев'!$A$3:$G$527,5,FALSE)</f>
        <v>Пензенская</v>
      </c>
      <c r="G194" s="138" t="str">
        <f>VLOOKUP(B194,'Уч дев'!$A$3:$G$527,6,FALSE)</f>
        <v>ПГУ,СШОР Заречный</v>
      </c>
      <c r="H194" s="158">
        <f t="shared" si="23"/>
        <v>26.1</v>
      </c>
      <c r="I194" s="158"/>
      <c r="J194" s="180">
        <f t="shared" si="21"/>
        <v>1</v>
      </c>
      <c r="K194" s="32">
        <f>VLOOKUP(B194,'Уч дев'!$A$3:$I$527,8,FALSE)</f>
        <v>0</v>
      </c>
      <c r="L194" s="180"/>
      <c r="M194" s="182">
        <v>26.1</v>
      </c>
      <c r="N194" s="182"/>
      <c r="O194" s="183">
        <f t="shared" si="22"/>
        <v>26.1</v>
      </c>
      <c r="P194" s="184" t="str">
        <f>VLOOKUP(B194,'Уч дев'!$A$3:$G$527,7,FALSE)</f>
        <v>Кораблев В.В.</v>
      </c>
      <c r="Q194" s="59" t="s">
        <v>77</v>
      </c>
      <c r="AF194" s="57"/>
      <c r="AG194" s="57"/>
      <c r="AH194" s="57"/>
      <c r="AI194" s="57"/>
      <c r="AJ194" s="57"/>
      <c r="AK194" s="57"/>
      <c r="AL194" s="57"/>
    </row>
    <row r="195" spans="1:38" s="72" customFormat="1" ht="15.75">
      <c r="A195" s="5">
        <v>10</v>
      </c>
      <c r="B195" s="133">
        <v>599</v>
      </c>
      <c r="C195" s="134" t="str">
        <f>VLOOKUP(B195,'Уч дев'!$A$3:$G$527,2,FALSE)</f>
        <v>Малашина Юлия</v>
      </c>
      <c r="D195" s="135">
        <f>VLOOKUP(B195,'Уч дев'!$A$3:$G$527,3,FALSE)</f>
        <v>1997</v>
      </c>
      <c r="E195" s="136" t="str">
        <f>VLOOKUP(B195,'Уч дев'!$A$3:$G$527,4,FALSE)</f>
        <v>КМС</v>
      </c>
      <c r="F195" s="134" t="str">
        <f>VLOOKUP(B195,'Уч дев'!$A$3:$G$527,5,FALSE)</f>
        <v>Пензенская</v>
      </c>
      <c r="G195" s="138" t="str">
        <f>VLOOKUP(B195,'Уч дев'!$A$3:$G$527,6,FALSE)</f>
        <v>КСШОР</v>
      </c>
      <c r="H195" s="158">
        <f t="shared" si="23"/>
        <v>26.1</v>
      </c>
      <c r="I195" s="158"/>
      <c r="J195" s="180">
        <f t="shared" si="21"/>
        <v>1</v>
      </c>
      <c r="K195" s="32" t="str">
        <f>VLOOKUP(B195,'Уч дев'!$A$3:$I$527,8,FALSE)</f>
        <v>л</v>
      </c>
      <c r="L195" s="180"/>
      <c r="M195" s="182">
        <v>26.1</v>
      </c>
      <c r="N195" s="182"/>
      <c r="O195" s="183">
        <f t="shared" si="22"/>
        <v>26.1</v>
      </c>
      <c r="P195" s="184" t="str">
        <f>VLOOKUP(B195,'Уч дев'!$A$3:$G$527,7,FALSE)</f>
        <v>Красновы Р.Б.,К.И.</v>
      </c>
      <c r="Q195" s="59" t="s">
        <v>51</v>
      </c>
      <c r="AF195" s="57"/>
      <c r="AG195" s="57"/>
      <c r="AH195" s="57"/>
      <c r="AI195" s="57"/>
      <c r="AJ195" s="57"/>
      <c r="AK195" s="57"/>
      <c r="AL195" s="57"/>
    </row>
    <row r="196" spans="1:38" s="72" customFormat="1" ht="15.75">
      <c r="A196" s="81">
        <v>11</v>
      </c>
      <c r="B196" s="133">
        <v>311</v>
      </c>
      <c r="C196" s="134" t="str">
        <f>VLOOKUP(B196,'Уч дев'!$A$3:$G$527,2,FALSE)</f>
        <v>Жданова Екатерина</v>
      </c>
      <c r="D196" s="135">
        <f>VLOOKUP(B196,'Уч дев'!$A$3:$G$527,3,FALSE)</f>
        <v>1995</v>
      </c>
      <c r="E196" s="136"/>
      <c r="F196" s="134" t="str">
        <f>VLOOKUP(B196,'Уч дев'!$A$3:$G$527,5,FALSE)</f>
        <v>Тульская</v>
      </c>
      <c r="G196" s="138" t="str">
        <f>VLOOKUP(B196,'Уч дев'!$A$3:$G$527,6,FALSE)</f>
        <v>ЦСП-СШОР л/а</v>
      </c>
      <c r="H196" s="158">
        <f t="shared" si="23"/>
        <v>26.1</v>
      </c>
      <c r="I196" s="158"/>
      <c r="J196" s="180">
        <f t="shared" si="21"/>
        <v>1</v>
      </c>
      <c r="K196" s="32">
        <f>VLOOKUP(B196,'Уч дев'!$A$3:$I$527,8,FALSE)</f>
        <v>0</v>
      </c>
      <c r="L196" s="180"/>
      <c r="M196" s="182">
        <v>26.1</v>
      </c>
      <c r="N196" s="182"/>
      <c r="O196" s="183">
        <f t="shared" si="22"/>
        <v>26.1</v>
      </c>
      <c r="P196" s="184" t="str">
        <f>VLOOKUP(B196,'Уч дев'!$A$3:$G$527,7,FALSE)</f>
        <v>Ковтун Н.Н.</v>
      </c>
      <c r="Q196" s="59"/>
      <c r="AF196" s="57"/>
      <c r="AG196" s="57"/>
      <c r="AH196" s="57"/>
      <c r="AI196" s="57"/>
      <c r="AJ196" s="57"/>
      <c r="AK196" s="57"/>
      <c r="AL196" s="57"/>
    </row>
    <row r="197" spans="1:38" s="72" customFormat="1" ht="15.75">
      <c r="A197" s="81">
        <v>12</v>
      </c>
      <c r="B197" s="133">
        <v>652</v>
      </c>
      <c r="C197" s="134" t="str">
        <f>VLOOKUP(B197,'Уч дев'!$A$3:$G$527,2,FALSE)</f>
        <v>Ефремова Анастасия</v>
      </c>
      <c r="D197" s="135">
        <f>VLOOKUP(B197,'Уч дев'!$A$3:$G$527,3,FALSE)</f>
        <v>1996</v>
      </c>
      <c r="E197" s="136"/>
      <c r="F197" s="134" t="str">
        <f>VLOOKUP(B197,'Уч дев'!$A$3:$G$527,5,FALSE)</f>
        <v>Пензенская</v>
      </c>
      <c r="G197" s="138" t="str">
        <f>VLOOKUP(B197,'Уч дев'!$A$3:$G$527,6,FALSE)</f>
        <v>ПГУ</v>
      </c>
      <c r="H197" s="158">
        <f t="shared" si="23"/>
        <v>26.3</v>
      </c>
      <c r="I197" s="158"/>
      <c r="J197" s="180">
        <f t="shared" si="21"/>
        <v>1</v>
      </c>
      <c r="K197" s="32" t="str">
        <f>VLOOKUP(B197,'Уч дев'!$A$3:$I$527,8,FALSE)</f>
        <v>л</v>
      </c>
      <c r="L197" s="180"/>
      <c r="M197" s="182">
        <v>26.3</v>
      </c>
      <c r="N197" s="182"/>
      <c r="O197" s="183">
        <f t="shared" si="22"/>
        <v>26.3</v>
      </c>
      <c r="P197" s="184" t="str">
        <f>VLOOKUP(B197,'Уч дев'!$A$3:$G$527,7,FALSE)</f>
        <v>Новинская С.Г.,Жаворонкин В.Н.</v>
      </c>
      <c r="Q197" s="59"/>
      <c r="AF197" s="57"/>
      <c r="AG197" s="57"/>
      <c r="AH197" s="57"/>
      <c r="AI197" s="57"/>
      <c r="AJ197" s="57"/>
      <c r="AK197" s="57"/>
      <c r="AL197" s="57"/>
    </row>
    <row r="198" spans="1:38" s="72" customFormat="1" ht="15.75">
      <c r="A198" s="5">
        <v>13</v>
      </c>
      <c r="B198" s="133">
        <v>369</v>
      </c>
      <c r="C198" s="134" t="str">
        <f>VLOOKUP(B198,'Уч дев'!$A$3:$G$527,2,FALSE)</f>
        <v>Ветлужских Анастасия</v>
      </c>
      <c r="D198" s="135">
        <f>VLOOKUP(B198,'Уч дев'!$A$3:$G$527,3,FALSE)</f>
        <v>1996</v>
      </c>
      <c r="E198" s="136"/>
      <c r="F198" s="134" t="str">
        <f>VLOOKUP(B198,'Уч дев'!$A$3:$G$527,5,FALSE)</f>
        <v>Тамбовская</v>
      </c>
      <c r="G198" s="138" t="str">
        <f>VLOOKUP(B198,'Уч дев'!$A$3:$G$527,6,FALSE)</f>
        <v>СШ МЦПСР</v>
      </c>
      <c r="H198" s="158">
        <f t="shared" si="23"/>
        <v>26.6</v>
      </c>
      <c r="I198" s="158"/>
      <c r="J198" s="180">
        <f t="shared" si="21"/>
        <v>1</v>
      </c>
      <c r="K198" s="32">
        <f>VLOOKUP(B198,'Уч дев'!$A$3:$I$527,8,FALSE)</f>
        <v>0</v>
      </c>
      <c r="L198" s="180"/>
      <c r="M198" s="182">
        <v>26.6</v>
      </c>
      <c r="N198" s="182"/>
      <c r="O198" s="183">
        <f t="shared" si="22"/>
        <v>26.6</v>
      </c>
      <c r="P198" s="184" t="str">
        <f>VLOOKUP(B198,'Уч дев'!$A$3:$G$527,7,FALSE)</f>
        <v>Мироненко В.И.</v>
      </c>
      <c r="Q198" s="59"/>
      <c r="AF198" s="57"/>
      <c r="AG198" s="57"/>
      <c r="AH198" s="57"/>
      <c r="AI198" s="57"/>
      <c r="AJ198" s="57"/>
      <c r="AK198" s="57"/>
      <c r="AL198" s="57"/>
    </row>
    <row r="199" spans="1:38" s="72" customFormat="1" ht="15.75">
      <c r="A199" s="81">
        <v>14</v>
      </c>
      <c r="B199" s="133">
        <v>4</v>
      </c>
      <c r="C199" s="134" t="str">
        <f>VLOOKUP(B199,'Уч дев'!$A$3:$G$527,2,FALSE)</f>
        <v>Царапкина Кристина</v>
      </c>
      <c r="D199" s="135">
        <f>VLOOKUP(B199,'Уч дев'!$A$3:$G$527,3,FALSE)</f>
        <v>1997</v>
      </c>
      <c r="E199" s="136" t="str">
        <f>VLOOKUP(B199,'Уч дев'!$A$3:$G$527,4,FALSE)</f>
        <v>1</v>
      </c>
      <c r="F199" s="134" t="str">
        <f>VLOOKUP(B199,'Уч дев'!$A$3:$G$527,5,FALSE)</f>
        <v>Пензенская</v>
      </c>
      <c r="G199" s="138" t="str">
        <f>VLOOKUP(B199,'Уч дев'!$A$3:$G$527,6,FALSE)</f>
        <v>КСШОР</v>
      </c>
      <c r="H199" s="158">
        <f t="shared" si="23"/>
        <v>26.9</v>
      </c>
      <c r="I199" s="158"/>
      <c r="J199" s="180">
        <f t="shared" si="21"/>
        <v>1</v>
      </c>
      <c r="K199" s="32">
        <f>VLOOKUP(B199,'Уч дев'!$A$3:$I$527,8,FALSE)</f>
        <v>0</v>
      </c>
      <c r="L199" s="180"/>
      <c r="M199" s="182">
        <v>26.9</v>
      </c>
      <c r="N199" s="182"/>
      <c r="O199" s="183">
        <f t="shared" si="22"/>
        <v>26.9</v>
      </c>
      <c r="P199" s="184" t="str">
        <f>VLOOKUP(B199,'Уч дев'!$A$3:$G$527,7,FALSE)</f>
        <v>Родионова А.И.</v>
      </c>
      <c r="Q199" s="59" t="s">
        <v>77</v>
      </c>
      <c r="AF199" s="57"/>
      <c r="AG199" s="57"/>
      <c r="AH199" s="57"/>
      <c r="AI199" s="57"/>
      <c r="AJ199" s="57"/>
      <c r="AK199" s="57"/>
      <c r="AL199" s="57"/>
    </row>
    <row r="200" spans="1:38" s="72" customFormat="1" ht="15.75">
      <c r="A200" s="81">
        <v>15</v>
      </c>
      <c r="B200" s="133">
        <v>621</v>
      </c>
      <c r="C200" s="134" t="str">
        <f>VLOOKUP(B200,'Уч дев'!$A$3:$G$527,2,FALSE)</f>
        <v>Носкова Марина</v>
      </c>
      <c r="D200" s="135">
        <f>VLOOKUP(B200,'Уч дев'!$A$3:$G$527,3,FALSE)</f>
        <v>1998</v>
      </c>
      <c r="E200" s="136" t="str">
        <f>VLOOKUP(B200,'Уч дев'!$A$3:$G$527,4,FALSE)</f>
        <v>1</v>
      </c>
      <c r="F200" s="134" t="str">
        <f>VLOOKUP(B200,'Уч дев'!$A$3:$G$527,5,FALSE)</f>
        <v>Пензенская</v>
      </c>
      <c r="G200" s="138" t="str">
        <f>VLOOKUP(B200,'Уч дев'!$A$3:$G$527,6,FALSE)</f>
        <v>КСШОР</v>
      </c>
      <c r="H200" s="158">
        <f t="shared" si="23"/>
        <v>27.2</v>
      </c>
      <c r="I200" s="158"/>
      <c r="J200" s="180">
        <f t="shared" si="21"/>
        <v>1</v>
      </c>
      <c r="K200" s="32" t="str">
        <f>VLOOKUP(B200,'Уч дев'!$A$3:$I$527,8,FALSE)</f>
        <v>л</v>
      </c>
      <c r="L200" s="180"/>
      <c r="M200" s="182">
        <v>27.2</v>
      </c>
      <c r="N200" s="182"/>
      <c r="O200" s="183">
        <f t="shared" si="22"/>
        <v>27.2</v>
      </c>
      <c r="P200" s="184" t="str">
        <f>VLOOKUP(B200,'Уч дев'!$A$3:$G$527,7,FALSE)</f>
        <v>Кузнецов А.М.</v>
      </c>
      <c r="Q200" s="59" t="s">
        <v>51</v>
      </c>
      <c r="AF200" s="57"/>
      <c r="AG200" s="57"/>
      <c r="AH200" s="57"/>
      <c r="AI200" s="57"/>
      <c r="AJ200" s="57"/>
      <c r="AK200" s="57"/>
      <c r="AL200" s="57"/>
    </row>
    <row r="201" spans="1:38" s="72" customFormat="1" ht="15.75">
      <c r="A201" s="5">
        <v>16</v>
      </c>
      <c r="B201" s="133">
        <v>127</v>
      </c>
      <c r="C201" s="134" t="str">
        <f>VLOOKUP(B201,'Уч дев'!$A$3:$G$527,2,FALSE)</f>
        <v>Николаенко Кристина</v>
      </c>
      <c r="D201" s="135">
        <f>VLOOKUP(B201,'Уч дев'!$A$3:$G$527,3,FALSE)</f>
        <v>1999</v>
      </c>
      <c r="E201" s="136" t="str">
        <f>VLOOKUP(B201,'Уч дев'!$A$3:$G$527,4,FALSE)</f>
        <v>КМС</v>
      </c>
      <c r="F201" s="134" t="str">
        <f>VLOOKUP(B201,'Уч дев'!$A$3:$G$527,5,FALSE)</f>
        <v>Саратовская</v>
      </c>
      <c r="G201" s="138" t="str">
        <f>VLOOKUP(B201,'Уч дев'!$A$3:$G$527,6,FALSE)</f>
        <v>СШОР-6</v>
      </c>
      <c r="H201" s="158">
        <f t="shared" si="23"/>
        <v>27.2</v>
      </c>
      <c r="I201" s="158"/>
      <c r="J201" s="180">
        <f t="shared" si="21"/>
        <v>1</v>
      </c>
      <c r="K201" s="32">
        <f>VLOOKUP(B201,'Уч дев'!$A$3:$I$527,8,FALSE)</f>
        <v>0</v>
      </c>
      <c r="L201" s="180"/>
      <c r="M201" s="182">
        <v>27.2</v>
      </c>
      <c r="N201" s="182"/>
      <c r="O201" s="183">
        <f t="shared" si="22"/>
        <v>27.2</v>
      </c>
      <c r="P201" s="184" t="str">
        <f>VLOOKUP(B201,'Уч дев'!$A$3:$G$527,7,FALSE)</f>
        <v>Беликовы Н.И., Ю.Б.</v>
      </c>
      <c r="Q201" s="59" t="s">
        <v>83</v>
      </c>
      <c r="AF201" s="57"/>
      <c r="AG201" s="57"/>
      <c r="AH201" s="57"/>
      <c r="AI201" s="57"/>
      <c r="AJ201" s="57"/>
      <c r="AK201" s="57"/>
      <c r="AL201" s="57"/>
    </row>
    <row r="202" spans="1:38" s="72" customFormat="1" ht="15.75">
      <c r="A202" s="81">
        <v>17</v>
      </c>
      <c r="B202" s="133">
        <v>471</v>
      </c>
      <c r="C202" s="134" t="str">
        <f>VLOOKUP(B202,'Уч дев'!$A$3:$G$527,2,FALSE)</f>
        <v>Лёвина Татьяна</v>
      </c>
      <c r="D202" s="135">
        <f>VLOOKUP(B202,'Уч дев'!$A$3:$G$527,3,FALSE)</f>
        <v>1998</v>
      </c>
      <c r="E202" s="136"/>
      <c r="F202" s="134" t="str">
        <f>VLOOKUP(B202,'Уч дев'!$A$3:$G$527,5,FALSE)</f>
        <v>Мордовия</v>
      </c>
      <c r="G202" s="138" t="str">
        <f>VLOOKUP(B202,'Уч дев'!$A$3:$G$527,6,FALSE)</f>
        <v>МГУ им.Н.П.Огарева</v>
      </c>
      <c r="H202" s="158">
        <f t="shared" si="23"/>
        <v>27.3</v>
      </c>
      <c r="I202" s="158"/>
      <c r="J202" s="180">
        <f t="shared" si="21"/>
        <v>1</v>
      </c>
      <c r="K202" s="32">
        <f>VLOOKUP(B202,'Уч дев'!$A$3:$I$527,8,FALSE)</f>
        <v>0</v>
      </c>
      <c r="L202" s="180"/>
      <c r="M202" s="182">
        <v>27.3</v>
      </c>
      <c r="N202" s="182"/>
      <c r="O202" s="183">
        <f t="shared" si="22"/>
        <v>27.3</v>
      </c>
      <c r="P202" s="184" t="str">
        <f>VLOOKUP(B202,'Уч дев'!$A$3:$G$527,7,FALSE)</f>
        <v>Разов В. Н., Л.И</v>
      </c>
      <c r="Q202" s="59"/>
      <c r="AF202" s="57"/>
      <c r="AG202" s="57"/>
      <c r="AH202" s="57"/>
      <c r="AI202" s="57"/>
      <c r="AJ202" s="57"/>
      <c r="AK202" s="57"/>
      <c r="AL202" s="57"/>
    </row>
    <row r="203" spans="1:38" s="72" customFormat="1" ht="15.75">
      <c r="A203" s="81">
        <v>18</v>
      </c>
      <c r="B203" s="133">
        <v>348</v>
      </c>
      <c r="C203" s="134" t="str">
        <f>VLOOKUP(B203,'Уч дев'!$A$3:$G$527,2,FALSE)</f>
        <v>Гребенникова Алина</v>
      </c>
      <c r="D203" s="135">
        <f>VLOOKUP(B203,'Уч дев'!$A$3:$G$527,3,FALSE)</f>
        <v>1999</v>
      </c>
      <c r="E203" s="136"/>
      <c r="F203" s="134" t="str">
        <f>VLOOKUP(B203,'Уч дев'!$A$3:$G$527,5,FALSE)</f>
        <v>Тамбовская</v>
      </c>
      <c r="G203" s="138" t="str">
        <f>VLOOKUP(B203,'Уч дев'!$A$3:$G$527,6,FALSE)</f>
        <v>СШОР-3</v>
      </c>
      <c r="H203" s="158">
        <f t="shared" si="23"/>
        <v>27.3</v>
      </c>
      <c r="I203" s="158"/>
      <c r="J203" s="180">
        <f t="shared" si="21"/>
        <v>1</v>
      </c>
      <c r="K203" s="32">
        <f>VLOOKUP(B203,'Уч дев'!$A$3:$I$527,8,FALSE)</f>
        <v>0</v>
      </c>
      <c r="L203" s="180"/>
      <c r="M203" s="182">
        <v>27.3</v>
      </c>
      <c r="N203" s="182"/>
      <c r="O203" s="183">
        <f t="shared" si="22"/>
        <v>27.3</v>
      </c>
      <c r="P203" s="184" t="str">
        <f>VLOOKUP(B203,'Уч дев'!$A$3:$G$527,7,FALSE)</f>
        <v>Пищиков В.А.,Солтан М.В.</v>
      </c>
      <c r="Q203" s="59"/>
      <c r="AF203" s="57"/>
      <c r="AG203" s="57"/>
      <c r="AH203" s="57"/>
      <c r="AI203" s="57"/>
      <c r="AJ203" s="57"/>
      <c r="AK203" s="57"/>
      <c r="AL203" s="57"/>
    </row>
    <row r="204" spans="1:38" s="72" customFormat="1" ht="15.75">
      <c r="A204" s="5">
        <v>19</v>
      </c>
      <c r="B204" s="133">
        <v>481</v>
      </c>
      <c r="C204" s="134" t="str">
        <f>VLOOKUP(B204,'Уч дев'!$A$3:$G$527,2,FALSE)</f>
        <v>Рамзаева Елена</v>
      </c>
      <c r="D204" s="135">
        <f>VLOOKUP(B204,'Уч дев'!$A$3:$G$527,3,FALSE)</f>
        <v>1999</v>
      </c>
      <c r="E204" s="136" t="str">
        <f>VLOOKUP(B204,'Уч дев'!$A$3:$G$527,4,FALSE)</f>
        <v>I</v>
      </c>
      <c r="F204" s="134" t="str">
        <f>VLOOKUP(B204,'Уч дев'!$A$3:$G$527,5,FALSE)</f>
        <v>Мордовия</v>
      </c>
      <c r="G204" s="138" t="str">
        <f>VLOOKUP(B204,'Уч дев'!$A$3:$G$527,6,FALSE)</f>
        <v>МГУ им.Н.П.Огарева</v>
      </c>
      <c r="H204" s="158">
        <f t="shared" si="23"/>
        <v>27.5</v>
      </c>
      <c r="I204" s="158"/>
      <c r="J204" s="180">
        <f t="shared" si="21"/>
        <v>1</v>
      </c>
      <c r="K204" s="32">
        <f>VLOOKUP(B204,'Уч дев'!$A$3:$I$527,8,FALSE)</f>
        <v>0</v>
      </c>
      <c r="L204" s="180"/>
      <c r="M204" s="182">
        <v>27.5</v>
      </c>
      <c r="N204" s="182"/>
      <c r="O204" s="183">
        <f t="shared" si="22"/>
        <v>27.5</v>
      </c>
      <c r="P204" s="184" t="str">
        <f>VLOOKUP(B204,'Уч дев'!$A$3:$G$527,7,FALSE)</f>
        <v>Наумкин А. Н.</v>
      </c>
      <c r="Q204" s="59" t="s">
        <v>51</v>
      </c>
      <c r="AF204" s="57"/>
      <c r="AG204" s="57"/>
      <c r="AH204" s="57"/>
      <c r="AI204" s="57"/>
      <c r="AJ204" s="57"/>
      <c r="AK204" s="57"/>
      <c r="AL204" s="57"/>
    </row>
    <row r="205" spans="1:38" s="72" customFormat="1" ht="15.75">
      <c r="A205" s="81">
        <v>20</v>
      </c>
      <c r="B205" s="133">
        <v>162</v>
      </c>
      <c r="C205" s="134" t="str">
        <f>VLOOKUP(B205,'Уч дев'!$A$3:$G$527,2,FALSE)</f>
        <v>Ранделина Галина</v>
      </c>
      <c r="D205" s="135">
        <f>VLOOKUP(B205,'Уч дев'!$A$3:$G$527,3,FALSE)</f>
        <v>1995</v>
      </c>
      <c r="E205" s="136">
        <f>VLOOKUP(B205,'Уч дев'!$A$3:$G$527,4,FALSE)</f>
        <v>1</v>
      </c>
      <c r="F205" s="134" t="str">
        <f>VLOOKUP(B205,'Уч дев'!$A$3:$G$527,5,FALSE)</f>
        <v>Саратовская</v>
      </c>
      <c r="G205" s="138" t="str">
        <f>VLOOKUP(B205,'Уч дев'!$A$3:$G$527,6,FALSE)</f>
        <v>ЦСП "Надежда Губернии"</v>
      </c>
      <c r="H205" s="158">
        <f t="shared" si="23"/>
        <v>27.9</v>
      </c>
      <c r="I205" s="158"/>
      <c r="J205" s="180">
        <f t="shared" si="21"/>
        <v>2</v>
      </c>
      <c r="K205" s="32">
        <f>VLOOKUP(B205,'Уч дев'!$A$3:$I$527,8,FALSE)</f>
        <v>0</v>
      </c>
      <c r="L205" s="180"/>
      <c r="M205" s="182">
        <v>27.9</v>
      </c>
      <c r="N205" s="182"/>
      <c r="O205" s="183">
        <f t="shared" si="22"/>
        <v>27.9</v>
      </c>
      <c r="P205" s="184" t="str">
        <f>VLOOKUP(B205,'Уч дев'!$A$3:$G$527,7,FALSE)</f>
        <v>Бочкарева М.В.</v>
      </c>
      <c r="Q205" s="59" t="s">
        <v>77</v>
      </c>
      <c r="AF205" s="57"/>
      <c r="AG205" s="57"/>
      <c r="AH205" s="57"/>
      <c r="AI205" s="57"/>
      <c r="AJ205" s="57"/>
      <c r="AK205" s="57"/>
      <c r="AL205" s="57"/>
    </row>
    <row r="206" spans="1:38" s="72" customFormat="1" ht="15.75">
      <c r="A206" s="81">
        <v>21</v>
      </c>
      <c r="B206" s="133">
        <v>371</v>
      </c>
      <c r="C206" s="134" t="str">
        <f>VLOOKUP(B206,'Уч дев'!$A$3:$G$527,2,FALSE)</f>
        <v>Пятахина Татьяна</v>
      </c>
      <c r="D206" s="135">
        <f>VLOOKUP(B206,'Уч дев'!$A$3:$G$527,3,FALSE)</f>
        <v>1997</v>
      </c>
      <c r="E206" s="136">
        <f>VLOOKUP(B206,'Уч дев'!$A$3:$G$527,4,FALSE)</f>
        <v>1</v>
      </c>
      <c r="F206" s="134" t="str">
        <f>VLOOKUP(B206,'Уч дев'!$A$3:$G$527,5,FALSE)</f>
        <v>Тамбовская</v>
      </c>
      <c r="G206" s="138" t="str">
        <f>VLOOKUP(B206,'Уч дев'!$A$3:$G$527,6,FALSE)</f>
        <v>СШ МЦПСР</v>
      </c>
      <c r="H206" s="158">
        <f t="shared" si="23"/>
        <v>27.9</v>
      </c>
      <c r="I206" s="158"/>
      <c r="J206" s="180">
        <f t="shared" si="21"/>
        <v>2</v>
      </c>
      <c r="K206" s="32">
        <f>VLOOKUP(B206,'Уч дев'!$A$3:$I$527,8,FALSE)</f>
        <v>0</v>
      </c>
      <c r="L206" s="180"/>
      <c r="M206" s="182">
        <v>27.9</v>
      </c>
      <c r="N206" s="182"/>
      <c r="O206" s="183">
        <f t="shared" si="22"/>
        <v>27.9</v>
      </c>
      <c r="P206" s="184"/>
      <c r="Q206" s="59" t="s">
        <v>83</v>
      </c>
      <c r="AF206" s="57"/>
      <c r="AG206" s="57"/>
      <c r="AH206" s="57"/>
      <c r="AI206" s="57"/>
      <c r="AJ206" s="57"/>
      <c r="AK206" s="57"/>
      <c r="AL206" s="57"/>
    </row>
    <row r="207" spans="1:38" s="72" customFormat="1" ht="15.75">
      <c r="A207" s="5">
        <v>22</v>
      </c>
      <c r="B207" s="133">
        <v>641</v>
      </c>
      <c r="C207" s="134" t="str">
        <f>VLOOKUP(B207,'Уч дев'!$A$3:$G$527,2,FALSE)</f>
        <v>Чернецова Ольга</v>
      </c>
      <c r="D207" s="135">
        <f>VLOOKUP(B207,'Уч дев'!$A$3:$G$527,3,FALSE)</f>
        <v>1997</v>
      </c>
      <c r="E207" s="136"/>
      <c r="F207" s="134" t="str">
        <f>VLOOKUP(B207,'Уч дев'!$A$3:$G$527,5,FALSE)</f>
        <v>Пензенская</v>
      </c>
      <c r="G207" s="138" t="str">
        <f>VLOOKUP(B207,'Уч дев'!$A$3:$G$527,6,FALSE)</f>
        <v>ПГУАС</v>
      </c>
      <c r="H207" s="158">
        <f t="shared" si="23"/>
        <v>28.2</v>
      </c>
      <c r="I207" s="158"/>
      <c r="J207" s="180">
        <f t="shared" si="21"/>
        <v>2</v>
      </c>
      <c r="K207" s="32">
        <f>VLOOKUP(B207,'Уч дев'!$A$3:$I$527,8,FALSE)</f>
        <v>0</v>
      </c>
      <c r="L207" s="180"/>
      <c r="M207" s="182">
        <v>28.2</v>
      </c>
      <c r="N207" s="182"/>
      <c r="O207" s="183">
        <f t="shared" si="22"/>
        <v>28.2</v>
      </c>
      <c r="P207" s="184" t="str">
        <f>VLOOKUP(B207,'Уч дев'!$A$3:$G$527,7,FALSE)</f>
        <v>Аксенвы А.В.,Е.С.,Казуров М.А.</v>
      </c>
      <c r="Q207" s="59"/>
      <c r="AF207" s="57"/>
      <c r="AG207" s="57"/>
      <c r="AH207" s="57"/>
      <c r="AI207" s="57"/>
      <c r="AJ207" s="57"/>
      <c r="AK207" s="57"/>
      <c r="AL207" s="57"/>
    </row>
    <row r="208" spans="1:38" s="72" customFormat="1" ht="15.75">
      <c r="A208" s="81">
        <v>23</v>
      </c>
      <c r="B208" s="57">
        <v>380</v>
      </c>
      <c r="C208" s="134" t="str">
        <f>VLOOKUP(B208,'Уч дев'!$A$3:$G$527,2,FALSE)</f>
        <v>Пискарева Кристина</v>
      </c>
      <c r="D208" s="135">
        <f>VLOOKUP(B208,'Уч дев'!$A$3:$G$527,3,FALSE)</f>
        <v>1999</v>
      </c>
      <c r="E208" s="136"/>
      <c r="F208" s="134" t="str">
        <f>VLOOKUP(B208,'Уч дев'!$A$3:$G$527,5,FALSE)</f>
        <v>Самарская</v>
      </c>
      <c r="G208" s="138" t="str">
        <f>VLOOKUP(B208,'Уч дев'!$A$3:$G$527,6,FALSE)</f>
        <v>СШОР-2 Самара</v>
      </c>
      <c r="H208" s="158">
        <f t="shared" si="23"/>
        <v>28.5</v>
      </c>
      <c r="I208" s="158"/>
      <c r="J208" s="180">
        <f t="shared" si="21"/>
        <v>2</v>
      </c>
      <c r="K208" s="32">
        <f>VLOOKUP(B208,'Уч дев'!$A$3:$I$527,8,FALSE)</f>
        <v>0</v>
      </c>
      <c r="L208" s="180"/>
      <c r="M208" s="182">
        <v>28.5</v>
      </c>
      <c r="N208" s="182"/>
      <c r="O208" s="183">
        <f t="shared" si="22"/>
        <v>28.5</v>
      </c>
      <c r="P208" s="184" t="str">
        <f>VLOOKUP(B208,'Уч дев'!$A$3:$G$527,7,FALSE)</f>
        <v>Комаров С.В.</v>
      </c>
      <c r="Q208" s="59"/>
      <c r="AF208" s="57"/>
      <c r="AG208" s="57"/>
      <c r="AH208" s="57"/>
      <c r="AI208" s="57"/>
      <c r="AJ208" s="57"/>
      <c r="AK208" s="57"/>
      <c r="AL208" s="57"/>
    </row>
    <row r="209" spans="1:38" s="72" customFormat="1" ht="15.75">
      <c r="A209" s="81">
        <v>24</v>
      </c>
      <c r="B209" s="133">
        <v>565</v>
      </c>
      <c r="C209" s="134" t="str">
        <f>VLOOKUP(B209,'Уч дев'!$A$3:$G$527,2,FALSE)</f>
        <v>Симашова Ирина</v>
      </c>
      <c r="D209" s="135">
        <f>VLOOKUP(B209,'Уч дев'!$A$3:$G$527,3,FALSE)</f>
        <v>1998</v>
      </c>
      <c r="E209" s="136" t="str">
        <f>VLOOKUP(B209,'Уч дев'!$A$3:$G$527,4,FALSE)</f>
        <v>2</v>
      </c>
      <c r="F209" s="134" t="str">
        <f>VLOOKUP(B209,'Уч дев'!$A$3:$G$527,5,FALSE)</f>
        <v>Пензенская</v>
      </c>
      <c r="G209" s="138" t="str">
        <f>VLOOKUP(B209,'Уч дев'!$A$3:$G$527,6,FALSE)</f>
        <v>СШ-6</v>
      </c>
      <c r="H209" s="158">
        <f t="shared" si="23"/>
        <v>29.2</v>
      </c>
      <c r="I209" s="158"/>
      <c r="J209" s="180">
        <f t="shared" si="21"/>
        <v>2</v>
      </c>
      <c r="K209" s="32" t="str">
        <f>VLOOKUP(B209,'Уч дев'!$A$3:$I$527,8,FALSE)</f>
        <v>л</v>
      </c>
      <c r="L209" s="180"/>
      <c r="M209" s="182">
        <v>29.2</v>
      </c>
      <c r="N209" s="182"/>
      <c r="O209" s="183">
        <f t="shared" si="22"/>
        <v>29.2</v>
      </c>
      <c r="P209" s="184" t="str">
        <f>VLOOKUP(B209,'Уч дев'!$A$3:$G$527,7,FALSE)</f>
        <v>Земсков А.М.</v>
      </c>
      <c r="Q209" s="59" t="s">
        <v>83</v>
      </c>
      <c r="AF209" s="57"/>
      <c r="AG209" s="57"/>
      <c r="AH209" s="57"/>
      <c r="AI209" s="57"/>
      <c r="AJ209" s="57"/>
      <c r="AK209" s="57"/>
      <c r="AL209" s="57"/>
    </row>
    <row r="210" spans="1:38" s="72" customFormat="1" ht="15.75">
      <c r="A210" s="5">
        <v>25</v>
      </c>
      <c r="B210" s="133">
        <v>370</v>
      </c>
      <c r="C210" s="134" t="str">
        <f>VLOOKUP(B210,'Уч дев'!$A$3:$G$527,2,FALSE)</f>
        <v>Мишина Татьяна</v>
      </c>
      <c r="D210" s="135">
        <f>VLOOKUP(B210,'Уч дев'!$A$3:$G$527,3,FALSE)</f>
        <v>1998</v>
      </c>
      <c r="E210" s="136">
        <f>VLOOKUP(B210,'Уч дев'!$A$3:$G$527,4,FALSE)</f>
        <v>1</v>
      </c>
      <c r="F210" s="134" t="str">
        <f>VLOOKUP(B210,'Уч дев'!$A$3:$G$527,5,FALSE)</f>
        <v>Тамбовская</v>
      </c>
      <c r="G210" s="138" t="str">
        <f>VLOOKUP(B210,'Уч дев'!$A$3:$G$527,6,FALSE)</f>
        <v>СШ МЦПСР</v>
      </c>
      <c r="H210" s="158">
        <f t="shared" si="23"/>
        <v>29.3</v>
      </c>
      <c r="I210" s="158"/>
      <c r="J210" s="180">
        <f t="shared" si="21"/>
        <v>2</v>
      </c>
      <c r="K210" s="32">
        <f>VLOOKUP(B210,'Уч дев'!$A$3:$I$527,8,FALSE)</f>
        <v>0</v>
      </c>
      <c r="L210" s="180"/>
      <c r="M210" s="182">
        <v>29.3</v>
      </c>
      <c r="N210" s="182"/>
      <c r="O210" s="183">
        <f t="shared" si="22"/>
        <v>29.3</v>
      </c>
      <c r="P210" s="184" t="str">
        <f>VLOOKUP(B210,'Уч дев'!$A$3:$G$527,7,FALSE)</f>
        <v>Мироненко В.И.</v>
      </c>
      <c r="Q210" s="59" t="s">
        <v>83</v>
      </c>
      <c r="AF210" s="57"/>
      <c r="AG210" s="57"/>
      <c r="AH210" s="57"/>
      <c r="AI210" s="57"/>
      <c r="AJ210" s="57"/>
      <c r="AK210" s="57"/>
      <c r="AL210" s="57"/>
    </row>
    <row r="211" spans="1:38" ht="15.75">
      <c r="A211" s="81">
        <v>26</v>
      </c>
      <c r="B211" s="133">
        <v>548</v>
      </c>
      <c r="C211" s="134" t="str">
        <f>VLOOKUP(B211,'Уч дев'!$A$3:$G$527,2,FALSE)</f>
        <v>Грунюшкина Татьяна</v>
      </c>
      <c r="D211" s="135">
        <f>VLOOKUP(B211,'Уч дев'!$A$3:$G$527,3,FALSE)</f>
        <v>1997</v>
      </c>
      <c r="E211" s="136"/>
      <c r="F211" s="134" t="str">
        <f>VLOOKUP(B211,'Уч дев'!$A$3:$G$527,5,FALSE)</f>
        <v>Пензенская</v>
      </c>
      <c r="G211" s="138" t="str">
        <f>VLOOKUP(B211,'Уч дев'!$A$3:$G$527,6,FALSE)</f>
        <v>СШ-6,ПензГТУ</v>
      </c>
      <c r="H211" s="158">
        <f t="shared" si="23"/>
        <v>29.4</v>
      </c>
      <c r="I211" s="158"/>
      <c r="J211" s="180">
        <f t="shared" si="21"/>
        <v>2</v>
      </c>
      <c r="K211" s="32" t="str">
        <f>VLOOKUP(B211,'Уч дев'!$A$3:$I$527,8,FALSE)</f>
        <v>л</v>
      </c>
      <c r="L211" s="180"/>
      <c r="M211" s="182">
        <v>29.4</v>
      </c>
      <c r="N211" s="182"/>
      <c r="O211" s="183">
        <f t="shared" si="22"/>
        <v>29.4</v>
      </c>
      <c r="P211" s="184" t="str">
        <f>VLOOKUP(B211,'Уч дев'!$A$3:$G$527,7,FALSE)</f>
        <v>Болгов Л.В.</v>
      </c>
      <c r="Q211" s="59" t="s">
        <v>83</v>
      </c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57"/>
      <c r="AG211" s="57"/>
      <c r="AH211" s="57"/>
      <c r="AI211" s="57"/>
      <c r="AJ211" s="57"/>
      <c r="AK211" s="57"/>
      <c r="AL211" s="57"/>
    </row>
    <row r="213" ht="12.75"/>
    <row r="214" ht="12.75"/>
    <row r="215" ht="12.75"/>
    <row r="216" ht="12.75"/>
    <row r="217" ht="12.75"/>
    <row r="218" ht="12.75"/>
  </sheetData>
  <sheetProtection password="C1E8" sheet="1" formatCells="0" formatColumns="0" formatRows="0" insertColumns="0" insertRows="0" insertHyperlinks="0" deleteColumns="0" deleteRows="0" sort="0" autoFilter="0" pivotTables="0"/>
  <mergeCells count="27">
    <mergeCell ref="A1:U1"/>
    <mergeCell ref="A2:U2"/>
    <mergeCell ref="A3:U3"/>
    <mergeCell ref="A5:U5"/>
    <mergeCell ref="A6:U6"/>
    <mergeCell ref="D7:O7"/>
    <mergeCell ref="P7:U7"/>
    <mergeCell ref="A8:U8"/>
    <mergeCell ref="A9:U9"/>
    <mergeCell ref="Q11:R11"/>
    <mergeCell ref="S11:U11"/>
    <mergeCell ref="Q12:S12"/>
    <mergeCell ref="A90:U90"/>
    <mergeCell ref="A91:U91"/>
    <mergeCell ref="Q93:R93"/>
    <mergeCell ref="S93:U93"/>
    <mergeCell ref="Q94:S94"/>
    <mergeCell ref="A145:U145"/>
    <mergeCell ref="A146:U146"/>
    <mergeCell ref="Q148:R148"/>
    <mergeCell ref="S148:U148"/>
    <mergeCell ref="Q149:S149"/>
    <mergeCell ref="A181:U181"/>
    <mergeCell ref="A182:U182"/>
    <mergeCell ref="Q184:R184"/>
    <mergeCell ref="S184:U184"/>
    <mergeCell ref="Q185:S185"/>
  </mergeCells>
  <printOptions horizontalCentered="1"/>
  <pageMargins left="0.16" right="0.21" top="0.16" bottom="0.16" header="0.16" footer="0.16"/>
  <pageSetup fitToHeight="2" horizontalDpi="600" verticalDpi="600" orientation="landscape" paperSize="9" scale="85"/>
  <rowBreaks count="3" manualBreakCount="3">
    <brk id="89" max="20" man="1"/>
    <brk id="144" max="20" man="1"/>
    <brk id="180" max="2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SheetLayoutView="100" workbookViewId="0" topLeftCell="A19">
      <selection activeCell="G29" sqref="G29"/>
    </sheetView>
  </sheetViews>
  <sheetFormatPr defaultColWidth="9.125" defaultRowHeight="12.75"/>
  <cols>
    <col min="1" max="1" width="5.00390625" style="5" customWidth="1"/>
    <col min="2" max="2" width="4.875" style="6" customWidth="1"/>
    <col min="3" max="3" width="25.125" style="7" customWidth="1"/>
    <col min="4" max="4" width="8.375" style="8" customWidth="1"/>
    <col min="5" max="5" width="17.375" style="9" customWidth="1"/>
    <col min="6" max="6" width="28.25390625" style="10" customWidth="1"/>
    <col min="7" max="7" width="7.125" style="98" customWidth="1"/>
    <col min="8" max="8" width="5.00390625" style="117" customWidth="1"/>
    <col min="9" max="9" width="5.00390625" style="7" customWidth="1"/>
    <col min="10" max="10" width="7.25390625" style="7" customWidth="1"/>
    <col min="11" max="11" width="5.625" style="7" customWidth="1"/>
    <col min="12" max="16384" width="9.125" style="7" customWidth="1"/>
  </cols>
  <sheetData>
    <row r="1" spans="1:11" ht="15.75" customHeight="1">
      <c r="A1" s="16" t="s">
        <v>485</v>
      </c>
      <c r="B1" s="16"/>
      <c r="C1" s="16"/>
      <c r="D1" s="16"/>
      <c r="E1" s="16"/>
      <c r="F1" s="16"/>
      <c r="G1" s="16"/>
      <c r="H1" s="16"/>
      <c r="I1" s="16"/>
      <c r="J1" s="16"/>
      <c r="K1" s="260"/>
    </row>
    <row r="2" spans="1:11" ht="13.5" customHeight="1">
      <c r="A2" s="15" t="s">
        <v>486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1" customFormat="1" ht="8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8" s="1" customFormat="1" ht="8.25" customHeight="1">
      <c r="A4" s="18"/>
      <c r="B4" s="13"/>
      <c r="C4" s="13"/>
      <c r="D4" s="118"/>
      <c r="E4" s="19"/>
      <c r="F4" s="10"/>
      <c r="G4" s="143"/>
      <c r="H4" s="12"/>
    </row>
    <row r="5" spans="1:11" s="1" customFormat="1" ht="16.5" customHeight="1">
      <c r="A5" s="16" t="s">
        <v>538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s="1" customFormat="1" ht="21" customHeight="1">
      <c r="A6" s="17" t="s">
        <v>539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s="1" customFormat="1" ht="15.75" customHeight="1">
      <c r="A7" s="18"/>
      <c r="B7" s="13"/>
      <c r="C7" s="19" t="s">
        <v>493</v>
      </c>
      <c r="D7" s="13" t="s">
        <v>494</v>
      </c>
      <c r="E7" s="13"/>
      <c r="F7" s="13"/>
      <c r="G7" s="13"/>
      <c r="H7" s="6"/>
      <c r="I7" s="6"/>
      <c r="J7" s="6"/>
      <c r="K7" s="6"/>
    </row>
    <row r="8" spans="1:11" s="1" customFormat="1" ht="15.75" customHeight="1">
      <c r="A8" s="16" t="s">
        <v>541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s="1" customFormat="1" ht="15.75" customHeight="1">
      <c r="A9" s="20" t="s">
        <v>559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ht="12.75" customHeight="1">
      <c r="A10" s="39"/>
      <c r="B10" s="22"/>
      <c r="C10" s="119"/>
      <c r="D10" s="120"/>
      <c r="E10" s="39"/>
      <c r="G10" s="39"/>
      <c r="H10" s="144"/>
      <c r="I10" s="39"/>
      <c r="J10" s="39"/>
      <c r="K10" s="39"/>
    </row>
    <row r="11" spans="1:11" s="2" customFormat="1" ht="13.5" customHeight="1">
      <c r="A11" s="21"/>
      <c r="B11" s="22"/>
      <c r="C11" s="23" t="s">
        <v>500</v>
      </c>
      <c r="D11" s="24"/>
      <c r="E11" s="26"/>
      <c r="G11" s="171" t="s">
        <v>570</v>
      </c>
      <c r="H11" s="171"/>
      <c r="I11" s="214"/>
      <c r="J11" s="214"/>
      <c r="K11" s="214"/>
    </row>
    <row r="12" spans="1:11" s="3" customFormat="1" ht="24.75" customHeight="1">
      <c r="A12" s="123" t="s">
        <v>542</v>
      </c>
      <c r="B12" s="123" t="s">
        <v>506</v>
      </c>
      <c r="C12" s="123" t="s">
        <v>2</v>
      </c>
      <c r="D12" s="124" t="s">
        <v>3</v>
      </c>
      <c r="E12" s="123" t="s">
        <v>5</v>
      </c>
      <c r="F12" s="125" t="s">
        <v>6</v>
      </c>
      <c r="G12" s="148" t="s">
        <v>571</v>
      </c>
      <c r="H12" s="149" t="s">
        <v>514</v>
      </c>
      <c r="I12" s="149"/>
      <c r="J12" s="150" t="s">
        <v>515</v>
      </c>
      <c r="K12" s="149" t="s">
        <v>505</v>
      </c>
    </row>
    <row r="13" spans="1:11" s="115" customFormat="1" ht="30" customHeight="1">
      <c r="A13" s="126"/>
      <c r="B13" s="126"/>
      <c r="C13" s="127" t="s">
        <v>572</v>
      </c>
      <c r="D13" s="128"/>
      <c r="E13" s="130"/>
      <c r="F13" s="132"/>
      <c r="G13" s="151"/>
      <c r="H13" s="53"/>
      <c r="I13" s="152"/>
      <c r="J13" s="152"/>
      <c r="K13" s="152"/>
    </row>
    <row r="14" spans="1:11" s="115" customFormat="1" ht="21" customHeight="1">
      <c r="A14" s="126">
        <v>3</v>
      </c>
      <c r="B14" s="126">
        <v>96</v>
      </c>
      <c r="C14" s="130" t="str">
        <f>VLOOKUP(B14,'Уч дев'!$A$3:$G$527,2,FALSE)</f>
        <v>Неупряженко Алена</v>
      </c>
      <c r="D14" s="128">
        <f>VLOOKUP(B14,'Уч дев'!$A$3:$G$527,3,FALSE)</f>
        <v>2004</v>
      </c>
      <c r="E14" s="130" t="str">
        <f>VLOOKUP(B14,'Уч дев'!$A$3:$G$527,5,FALSE)</f>
        <v>Саратовская</v>
      </c>
      <c r="F14" s="132" t="str">
        <f>VLOOKUP(B14,'Уч дев'!$A$3:$G$527,6,FALSE)</f>
        <v>ДЮСШ Энгельс</v>
      </c>
      <c r="G14" s="276">
        <v>26.1</v>
      </c>
      <c r="H14" s="53"/>
      <c r="I14" s="152"/>
      <c r="J14" s="152"/>
      <c r="K14" s="152"/>
    </row>
    <row r="15" spans="1:11" s="115" customFormat="1" ht="21" customHeight="1">
      <c r="A15" s="126">
        <v>4</v>
      </c>
      <c r="B15" s="126">
        <v>336</v>
      </c>
      <c r="C15" s="130" t="str">
        <f>VLOOKUP(B15,'Уч дев'!$A$3:$G$527,2,FALSE)</f>
        <v>Гончарова Екатерина</v>
      </c>
      <c r="D15" s="128">
        <f>VLOOKUP(B15,'Уч дев'!$A$3:$G$527,3,FALSE)</f>
        <v>2005</v>
      </c>
      <c r="E15" s="130" t="str">
        <f>VLOOKUP(B15,'Уч дев'!$A$3:$G$527,5,FALSE)</f>
        <v>Тамбовская</v>
      </c>
      <c r="F15" s="132" t="str">
        <f>VLOOKUP(B15,'Уч дев'!$A$3:$G$527,6,FALSE)</f>
        <v>СШОР-3</v>
      </c>
      <c r="G15" s="276">
        <v>26.5</v>
      </c>
      <c r="H15" s="53"/>
      <c r="I15" s="152"/>
      <c r="J15" s="152"/>
      <c r="K15" s="152"/>
    </row>
    <row r="16" spans="1:11" s="115" customFormat="1" ht="21" customHeight="1">
      <c r="A16" s="126">
        <v>2</v>
      </c>
      <c r="B16" s="126">
        <v>691</v>
      </c>
      <c r="C16" s="130" t="str">
        <f>VLOOKUP(B16,'Уч дев'!$A$3:$G$527,2,FALSE)</f>
        <v>Инкова Юлия</v>
      </c>
      <c r="D16" s="128">
        <f>VLOOKUP(B16,'Уч дев'!$A$3:$G$527,3,FALSE)</f>
        <v>2005</v>
      </c>
      <c r="E16" s="130" t="str">
        <f>VLOOKUP(B16,'Уч дев'!$A$3:$G$527,5,FALSE)</f>
        <v>Мордовия</v>
      </c>
      <c r="F16" s="132" t="str">
        <f>VLOOKUP(B16,'Уч дев'!$A$3:$G$527,6,FALSE)</f>
        <v>КСШОР</v>
      </c>
      <c r="G16" s="276">
        <v>26.9</v>
      </c>
      <c r="H16" s="153"/>
      <c r="I16" s="126"/>
      <c r="J16" s="154"/>
      <c r="K16" s="154"/>
    </row>
    <row r="17" spans="1:11" s="115" customFormat="1" ht="21" customHeight="1">
      <c r="A17" s="126">
        <v>1</v>
      </c>
      <c r="B17" s="126">
        <v>256</v>
      </c>
      <c r="C17" s="130" t="str">
        <f>VLOOKUP(B17,'Уч дев'!$A$3:$G$527,2,FALSE)</f>
        <v>Меняфова Альбина </v>
      </c>
      <c r="D17" s="128">
        <f>VLOOKUP(B17,'Уч дев'!$A$3:$G$527,3,FALSE)</f>
        <v>2005</v>
      </c>
      <c r="E17" s="130" t="str">
        <f>VLOOKUP(B17,'Уч дев'!$A$3:$G$527,5,FALSE)</f>
        <v>Пензенская</v>
      </c>
      <c r="F17" s="132" t="str">
        <f>VLOOKUP(B17,'Уч дев'!$A$3:$G$527,6,FALSE)</f>
        <v>КСШОР, СОШ Ст.Каменка</v>
      </c>
      <c r="G17" s="276">
        <v>27.3</v>
      </c>
      <c r="H17" s="53"/>
      <c r="I17" s="152"/>
      <c r="J17" s="152"/>
      <c r="K17" s="152"/>
    </row>
    <row r="18" spans="1:11" s="115" customFormat="1" ht="30" customHeight="1">
      <c r="A18" s="126"/>
      <c r="B18" s="126"/>
      <c r="C18" s="127" t="s">
        <v>546</v>
      </c>
      <c r="D18" s="128"/>
      <c r="E18" s="130"/>
      <c r="F18" s="132"/>
      <c r="G18" s="151"/>
      <c r="H18" s="53"/>
      <c r="I18" s="152"/>
      <c r="J18" s="152"/>
      <c r="K18" s="152"/>
    </row>
    <row r="19" spans="1:11" s="115" customFormat="1" ht="21" customHeight="1">
      <c r="A19" s="126">
        <v>4</v>
      </c>
      <c r="B19" s="126">
        <v>315</v>
      </c>
      <c r="C19" s="130" t="str">
        <f>VLOOKUP(B19,'Уч дев'!$A$3:$G$527,2,FALSE)</f>
        <v>Жучкова Софья</v>
      </c>
      <c r="D19" s="128">
        <f>VLOOKUP(B19,'Уч дев'!$A$3:$G$527,3,FALSE)</f>
        <v>2002</v>
      </c>
      <c r="E19" s="130" t="str">
        <f>VLOOKUP(B19,'Уч дев'!$A$3:$G$527,5,FALSE)</f>
        <v>Тульская</v>
      </c>
      <c r="F19" s="132" t="str">
        <f>VLOOKUP(B19,'Уч дев'!$A$3:$G$527,6,FALSE)</f>
        <v>ЦСП-СШОР л/а</v>
      </c>
      <c r="G19" s="276">
        <v>26.5</v>
      </c>
      <c r="H19" s="53"/>
      <c r="I19" s="126"/>
      <c r="J19" s="152"/>
      <c r="K19" s="152"/>
    </row>
    <row r="20" spans="1:11" s="72" customFormat="1" ht="21" customHeight="1">
      <c r="A20" s="126">
        <v>3</v>
      </c>
      <c r="B20" s="126">
        <v>484</v>
      </c>
      <c r="C20" s="130" t="str">
        <f>VLOOKUP(B20,'Уч дев'!$A$3:$G$527,2,FALSE)</f>
        <v>Андрикова Маргарита</v>
      </c>
      <c r="D20" s="128">
        <f>VLOOKUP(B20,'Уч дев'!$A$3:$G$527,3,FALSE)</f>
        <v>2003</v>
      </c>
      <c r="E20" s="130" t="str">
        <f>VLOOKUP(B20,'Уч дев'!$A$3:$G$527,5,FALSE)</f>
        <v>Пензенская</v>
      </c>
      <c r="F20" s="132" t="str">
        <f>VLOOKUP(B20,'Уч дев'!$A$3:$G$527,6,FALSE)</f>
        <v>КСШОР</v>
      </c>
      <c r="G20" s="276">
        <v>26.9</v>
      </c>
      <c r="H20" s="153"/>
      <c r="I20" s="126"/>
      <c r="J20" s="154"/>
      <c r="K20" s="154"/>
    </row>
    <row r="21" spans="1:11" s="72" customFormat="1" ht="21" customHeight="1">
      <c r="A21" s="126">
        <v>2</v>
      </c>
      <c r="B21" s="126">
        <v>178</v>
      </c>
      <c r="C21" s="130" t="str">
        <f>VLOOKUP(B21,'Уч дев'!$A$3:$G$527,2,FALSE)</f>
        <v>Карнатова Полина</v>
      </c>
      <c r="D21" s="128">
        <f>VLOOKUP(B21,'Уч дев'!$A$3:$G$527,3,FALSE)</f>
        <v>2003</v>
      </c>
      <c r="E21" s="130" t="str">
        <f>VLOOKUP(B21,'Уч дев'!$A$3:$G$527,5,FALSE)</f>
        <v>Пензенская</v>
      </c>
      <c r="F21" s="132" t="str">
        <f>VLOOKUP(B21,'Уч дев'!$A$3:$G$527,6,FALSE)</f>
        <v>СШ-6</v>
      </c>
      <c r="G21" s="276">
        <v>27</v>
      </c>
      <c r="H21" s="53"/>
      <c r="I21" s="152"/>
      <c r="J21" s="152"/>
      <c r="K21" s="152"/>
    </row>
    <row r="22" spans="1:11" s="72" customFormat="1" ht="21" customHeight="1">
      <c r="A22" s="126">
        <v>1</v>
      </c>
      <c r="B22" s="126">
        <v>147</v>
      </c>
      <c r="C22" s="130" t="str">
        <f>VLOOKUP(B22,'Уч дев'!$A$3:$G$527,2,FALSE)</f>
        <v>Жаринова Елена</v>
      </c>
      <c r="D22" s="128">
        <f>VLOOKUP(B22,'Уч дев'!$A$3:$G$527,3,FALSE)</f>
        <v>2002</v>
      </c>
      <c r="E22" s="130" t="str">
        <f>VLOOKUP(B22,'Уч дев'!$A$3:$G$527,5,FALSE)</f>
        <v>Саратовская</v>
      </c>
      <c r="F22" s="132" t="str">
        <f>VLOOKUP(B22,'Уч дев'!$A$3:$G$527,6,FALSE)</f>
        <v>СШОР-6</v>
      </c>
      <c r="G22" s="276">
        <v>27</v>
      </c>
      <c r="H22" s="53"/>
      <c r="I22" s="152"/>
      <c r="J22" s="152"/>
      <c r="K22" s="152"/>
    </row>
    <row r="23" spans="1:11" s="115" customFormat="1" ht="31.5" customHeight="1">
      <c r="A23" s="126"/>
      <c r="B23" s="126"/>
      <c r="C23" s="127" t="s">
        <v>573</v>
      </c>
      <c r="D23" s="128"/>
      <c r="E23" s="130"/>
      <c r="F23" s="132"/>
      <c r="G23" s="151"/>
      <c r="H23" s="153"/>
      <c r="I23" s="126"/>
      <c r="J23" s="154"/>
      <c r="K23" s="154"/>
    </row>
    <row r="24" spans="1:11" s="115" customFormat="1" ht="21" customHeight="1">
      <c r="A24" s="126">
        <v>1</v>
      </c>
      <c r="B24" s="126">
        <v>314</v>
      </c>
      <c r="C24" s="130" t="str">
        <f>VLOOKUP(B24,'Уч дев'!$A$3:$G$527,2,FALSE)</f>
        <v>Абаева Екатерина</v>
      </c>
      <c r="D24" s="128">
        <f>VLOOKUP(B24,'Уч дев'!$A$3:$G$527,3,FALSE)</f>
        <v>2001</v>
      </c>
      <c r="E24" s="130" t="str">
        <f>VLOOKUP(B24,'Уч дев'!$A$3:$G$527,5,FALSE)</f>
        <v>Тульская</v>
      </c>
      <c r="F24" s="132" t="str">
        <f>VLOOKUP(B24,'Уч дев'!$A$3:$G$527,6,FALSE)</f>
        <v>ЦСП-СШОР л/а</v>
      </c>
      <c r="G24" s="276">
        <v>26.1</v>
      </c>
      <c r="H24" s="53"/>
      <c r="I24" s="152"/>
      <c r="J24" s="152"/>
      <c r="K24" s="152"/>
    </row>
    <row r="25" spans="1:11" s="115" customFormat="1" ht="21" customHeight="1">
      <c r="A25" s="126">
        <v>2</v>
      </c>
      <c r="B25" s="126">
        <v>184</v>
      </c>
      <c r="C25" s="130" t="str">
        <f>VLOOKUP(B25,'Уч дев'!$A$3:$G$527,2,FALSE)</f>
        <v>Таркина Виктория</v>
      </c>
      <c r="D25" s="128">
        <f>VLOOKUP(B25,'Уч дев'!$A$3:$G$527,3,FALSE)</f>
        <v>2000</v>
      </c>
      <c r="E25" s="130" t="str">
        <f>VLOOKUP(B25,'Уч дев'!$A$3:$G$527,5,FALSE)</f>
        <v>Пензенская</v>
      </c>
      <c r="F25" s="132" t="str">
        <f>VLOOKUP(B25,'Уч дев'!$A$3:$G$527,6,FALSE)</f>
        <v>СШ-6</v>
      </c>
      <c r="G25" s="276">
        <v>26</v>
      </c>
      <c r="H25" s="53"/>
      <c r="I25" s="152"/>
      <c r="J25" s="152"/>
      <c r="K25" s="152"/>
    </row>
    <row r="26" spans="1:11" s="115" customFormat="1" ht="21" customHeight="1">
      <c r="A26" s="126">
        <v>3</v>
      </c>
      <c r="B26" s="126">
        <v>598</v>
      </c>
      <c r="C26" s="130" t="str">
        <f>VLOOKUP(B26,'Уч дев'!$A$3:$G$527,2,FALSE)</f>
        <v>Потапова Елизавета</v>
      </c>
      <c r="D26" s="128">
        <f>VLOOKUP(B26,'Уч дев'!$A$3:$G$527,3,FALSE)</f>
        <v>2000</v>
      </c>
      <c r="E26" s="130" t="str">
        <f>VLOOKUP(B26,'Уч дев'!$A$3:$G$527,5,FALSE)</f>
        <v>Пензенская</v>
      </c>
      <c r="F26" s="132" t="str">
        <f>VLOOKUP(B26,'Уч дев'!$A$3:$G$527,6,FALSE)</f>
        <v>КСШОР</v>
      </c>
      <c r="G26" s="276">
        <v>25.9</v>
      </c>
      <c r="H26" s="53"/>
      <c r="I26" s="152"/>
      <c r="J26" s="152"/>
      <c r="K26" s="152"/>
    </row>
    <row r="27" spans="1:11" s="115" customFormat="1" ht="21" customHeight="1">
      <c r="A27" s="126">
        <v>4</v>
      </c>
      <c r="B27" s="126">
        <v>313</v>
      </c>
      <c r="C27" s="130" t="str">
        <f>VLOOKUP(B27,'Уч дев'!$A$3:$G$527,2,FALSE)</f>
        <v>Волкова Анастасия</v>
      </c>
      <c r="D27" s="128">
        <f>VLOOKUP(B27,'Уч дев'!$A$3:$G$527,3,FALSE)</f>
        <v>2000</v>
      </c>
      <c r="E27" s="130" t="str">
        <f>VLOOKUP(B27,'Уч дев'!$A$3:$G$527,5,FALSE)</f>
        <v>Тульская</v>
      </c>
      <c r="F27" s="132" t="str">
        <f>VLOOKUP(B27,'Уч дев'!$A$3:$G$527,6,FALSE)</f>
        <v>ЦСП-СШОР л/а</v>
      </c>
      <c r="G27" s="276">
        <v>25.2</v>
      </c>
      <c r="H27" s="153"/>
      <c r="I27" s="126"/>
      <c r="J27" s="154"/>
      <c r="K27" s="154"/>
    </row>
    <row r="28" spans="1:11" s="115" customFormat="1" ht="21" customHeight="1">
      <c r="A28" s="126"/>
      <c r="B28" s="126"/>
      <c r="C28" s="127" t="s">
        <v>548</v>
      </c>
      <c r="D28" s="128"/>
      <c r="E28" s="130"/>
      <c r="F28" s="132"/>
      <c r="G28" s="151"/>
      <c r="H28" s="53"/>
      <c r="I28" s="152"/>
      <c r="J28" s="152"/>
      <c r="K28" s="152"/>
    </row>
    <row r="29" spans="1:11" s="115" customFormat="1" ht="21" customHeight="1">
      <c r="A29" s="126">
        <v>4</v>
      </c>
      <c r="B29" s="126">
        <v>1</v>
      </c>
      <c r="C29" s="130" t="str">
        <f>VLOOKUP(B29,'Уч дев'!$A$3:$G$527,2,FALSE)</f>
        <v>Хорошева Кристина</v>
      </c>
      <c r="D29" s="128">
        <f>VLOOKUP(B29,'Уч дев'!$A$3:$G$527,3,FALSE)</f>
        <v>1993</v>
      </c>
      <c r="E29" s="130" t="str">
        <f>VLOOKUP(B29,'Уч дев'!$A$3:$G$527,5,FALSE)</f>
        <v>Пензенская</v>
      </c>
      <c r="F29" s="132" t="str">
        <f>VLOOKUP(B29,'Уч дев'!$A$3:$G$527,6,FALSE)</f>
        <v>ЦСП</v>
      </c>
      <c r="G29" s="276">
        <v>23.9</v>
      </c>
      <c r="H29" s="53"/>
      <c r="I29" s="152"/>
      <c r="J29" s="152"/>
      <c r="K29" s="152"/>
    </row>
    <row r="30" spans="1:11" s="72" customFormat="1" ht="21" customHeight="1">
      <c r="A30" s="126">
        <v>3</v>
      </c>
      <c r="B30" s="126">
        <v>2</v>
      </c>
      <c r="C30" s="130" t="str">
        <f>VLOOKUP(B30,'Уч дев'!$A$3:$G$527,2,FALSE)</f>
        <v>Трялина Дарья</v>
      </c>
      <c r="D30" s="128">
        <f>VLOOKUP(B30,'Уч дев'!$A$3:$G$527,3,FALSE)</f>
        <v>1999</v>
      </c>
      <c r="E30" s="130" t="str">
        <f>VLOOKUP(B30,'Уч дев'!$A$3:$G$527,5,FALSE)</f>
        <v>Пензенская</v>
      </c>
      <c r="F30" s="132" t="str">
        <f>VLOOKUP(B30,'Уч дев'!$A$3:$G$527,6,FALSE)</f>
        <v>КСШОР</v>
      </c>
      <c r="G30" s="276">
        <v>24.9</v>
      </c>
      <c r="H30" s="153"/>
      <c r="I30" s="126"/>
      <c r="J30" s="154"/>
      <c r="K30" s="154"/>
    </row>
    <row r="31" spans="1:11" s="72" customFormat="1" ht="21" customHeight="1">
      <c r="A31" s="126">
        <v>2</v>
      </c>
      <c r="B31" s="126">
        <v>123</v>
      </c>
      <c r="C31" s="130" t="str">
        <f>VLOOKUP(B31,'Уч дев'!$A$3:$G$527,2,FALSE)</f>
        <v>Леонтьева Наталья</v>
      </c>
      <c r="D31" s="128">
        <f>VLOOKUP(B31,'Уч дев'!$A$3:$G$527,3,FALSE)</f>
        <v>1998</v>
      </c>
      <c r="E31" s="130" t="str">
        <f>VLOOKUP(B31,'Уч дев'!$A$3:$G$527,5,FALSE)</f>
        <v>Саратовская</v>
      </c>
      <c r="F31" s="132" t="str">
        <f>VLOOKUP(B31,'Уч дев'!$A$3:$G$527,6,FALSE)</f>
        <v>СШОР-6</v>
      </c>
      <c r="G31" s="276">
        <v>25</v>
      </c>
      <c r="H31" s="53"/>
      <c r="I31" s="152"/>
      <c r="J31" s="152"/>
      <c r="K31" s="152"/>
    </row>
    <row r="32" spans="1:11" s="72" customFormat="1" ht="21" customHeight="1">
      <c r="A32" s="126">
        <v>1</v>
      </c>
      <c r="B32" s="126">
        <v>105</v>
      </c>
      <c r="C32" s="130" t="str">
        <f>VLOOKUP(B32,'Уч дев'!$A$3:$G$527,2,FALSE)</f>
        <v>Зубова Ангелина</v>
      </c>
      <c r="D32" s="128">
        <f>VLOOKUP(B32,'Уч дев'!$A$3:$G$527,3,FALSE)</f>
        <v>1994</v>
      </c>
      <c r="E32" s="130" t="str">
        <f>VLOOKUP(B32,'Уч дев'!$A$3:$G$527,5,FALSE)</f>
        <v>Саратовская</v>
      </c>
      <c r="F32" s="132" t="str">
        <f>VLOOKUP(B32,'Уч дев'!$A$3:$G$527,6,FALSE)</f>
        <v>СШОР-6</v>
      </c>
      <c r="G32" s="276">
        <v>25.3</v>
      </c>
      <c r="H32" s="53"/>
      <c r="I32" s="152"/>
      <c r="J32" s="152"/>
      <c r="K32" s="152"/>
    </row>
    <row r="33" spans="1:8" s="1" customFormat="1" ht="15.75">
      <c r="A33" s="18"/>
      <c r="B33" s="13"/>
      <c r="C33" s="1" t="s">
        <v>556</v>
      </c>
      <c r="D33" s="118"/>
      <c r="E33" s="139"/>
      <c r="F33" s="140"/>
      <c r="G33" s="143"/>
      <c r="H33" s="12"/>
    </row>
    <row r="34" spans="1:8" s="1" customFormat="1" ht="15.75">
      <c r="A34" s="18"/>
      <c r="B34" s="13"/>
      <c r="C34" s="1" t="s">
        <v>557</v>
      </c>
      <c r="D34" s="118"/>
      <c r="E34" s="139"/>
      <c r="F34" s="140"/>
      <c r="G34" s="143"/>
      <c r="H34" s="12"/>
    </row>
    <row r="35" spans="1:8" s="1" customFormat="1" ht="15.75">
      <c r="A35" s="18"/>
      <c r="B35" s="13"/>
      <c r="C35" s="1" t="s">
        <v>558</v>
      </c>
      <c r="D35" s="118"/>
      <c r="E35" s="141"/>
      <c r="F35" s="140"/>
      <c r="G35" s="143"/>
      <c r="H35" s="12"/>
    </row>
  </sheetData>
  <sheetProtection/>
  <mergeCells count="12">
    <mergeCell ref="A1:K1"/>
    <mergeCell ref="A2:K2"/>
    <mergeCell ref="A3:K3"/>
    <mergeCell ref="A5:K5"/>
    <mergeCell ref="A6:K6"/>
    <mergeCell ref="D7:G7"/>
    <mergeCell ref="H7:K7"/>
    <mergeCell ref="A8:K8"/>
    <mergeCell ref="A9:K9"/>
    <mergeCell ref="G11:H11"/>
    <mergeCell ref="I11:K11"/>
    <mergeCell ref="H12:I12"/>
  </mergeCells>
  <printOptions horizontalCentered="1"/>
  <pageMargins left="0.16" right="0.21" top="0.16" bottom="0.16" header="0.16" footer="0.16"/>
  <pageSetup fitToHeight="2" horizontalDpi="600" verticalDpi="600" orientation="portrait" paperSize="9" scale="86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D54FE3"/>
  </sheetPr>
  <dimension ref="A1:AK112"/>
  <sheetViews>
    <sheetView view="pageBreakPreview" zoomScale="110" zoomScaleSheetLayoutView="110" workbookViewId="0" topLeftCell="A1">
      <selection activeCell="E102" sqref="E102"/>
    </sheetView>
  </sheetViews>
  <sheetFormatPr defaultColWidth="9.125" defaultRowHeight="12.75"/>
  <cols>
    <col min="1" max="1" width="5.00390625" style="5" customWidth="1"/>
    <col min="2" max="2" width="4.875" style="6" customWidth="1"/>
    <col min="3" max="3" width="25.125" style="7" customWidth="1"/>
    <col min="4" max="4" width="8.375" style="8" customWidth="1"/>
    <col min="5" max="5" width="6.00390625" style="6" customWidth="1"/>
    <col min="6" max="6" width="17.375" style="9" customWidth="1"/>
    <col min="7" max="7" width="28.25390625" style="10" customWidth="1"/>
    <col min="8" max="8" width="8.25390625" style="98" customWidth="1"/>
    <col min="9" max="9" width="6.00390625" style="6" customWidth="1"/>
    <col min="10" max="10" width="6.00390625" style="13" hidden="1" customWidth="1"/>
    <col min="11" max="11" width="6.00390625" style="6" customWidth="1"/>
    <col min="12" max="12" width="6.00390625" style="249" hidden="1" customWidth="1"/>
    <col min="13" max="13" width="6.00390625" style="205" hidden="1" customWidth="1"/>
    <col min="14" max="14" width="6.00390625" style="160" hidden="1" customWidth="1"/>
    <col min="15" max="15" width="28.75390625" style="7" customWidth="1"/>
    <col min="16" max="16" width="5.00390625" style="234" hidden="1" customWidth="1"/>
    <col min="17" max="18" width="5.00390625" style="7" hidden="1" customWidth="1"/>
    <col min="19" max="19" width="7.25390625" style="7" hidden="1" customWidth="1"/>
    <col min="20" max="20" width="5.625" style="7" hidden="1" customWidth="1"/>
    <col min="21" max="29" width="6.875" style="7" hidden="1" customWidth="1"/>
    <col min="30" max="30" width="5.75390625" style="7" hidden="1" customWidth="1"/>
    <col min="31" max="37" width="3.00390625" style="6" hidden="1" customWidth="1"/>
    <col min="38" max="16384" width="9.125" style="7" customWidth="1"/>
  </cols>
  <sheetData>
    <row r="1" spans="1:37" ht="15.75" customHeight="1">
      <c r="A1" s="16" t="s">
        <v>485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260"/>
      <c r="V1" s="185">
        <v>50</v>
      </c>
      <c r="W1" s="185">
        <v>58.4</v>
      </c>
      <c r="X1" s="185">
        <v>102.4</v>
      </c>
      <c r="Y1" s="185">
        <v>106.9</v>
      </c>
      <c r="Z1" s="185">
        <v>111.9</v>
      </c>
      <c r="AA1" s="185">
        <v>117.9</v>
      </c>
      <c r="AB1" s="185">
        <v>124.9</v>
      </c>
      <c r="AC1" s="185">
        <v>131.4</v>
      </c>
      <c r="AE1" s="55">
        <v>10</v>
      </c>
      <c r="AF1" s="55">
        <v>7</v>
      </c>
      <c r="AG1" s="55">
        <v>4</v>
      </c>
      <c r="AH1" s="55">
        <v>3</v>
      </c>
      <c r="AI1" s="55">
        <v>2</v>
      </c>
      <c r="AJ1" s="55">
        <v>1</v>
      </c>
      <c r="AK1" s="55">
        <v>0</v>
      </c>
    </row>
    <row r="2" spans="1:37" ht="13.5" customHeight="1">
      <c r="A2" s="15" t="s">
        <v>486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55" t="s">
        <v>34</v>
      </c>
      <c r="W2" s="55">
        <v>1</v>
      </c>
      <c r="X2" s="55">
        <v>2</v>
      </c>
      <c r="Y2" s="55">
        <v>3</v>
      </c>
      <c r="Z2" s="55" t="s">
        <v>487</v>
      </c>
      <c r="AA2" s="55" t="s">
        <v>488</v>
      </c>
      <c r="AB2" s="55" t="s">
        <v>489</v>
      </c>
      <c r="AC2" s="55" t="s">
        <v>490</v>
      </c>
      <c r="AE2" s="55">
        <v>1</v>
      </c>
      <c r="AF2" s="55">
        <v>2</v>
      </c>
      <c r="AG2" s="55">
        <v>3</v>
      </c>
      <c r="AH2" s="55">
        <v>4</v>
      </c>
      <c r="AI2" s="55">
        <v>5</v>
      </c>
      <c r="AJ2" s="55">
        <v>6</v>
      </c>
      <c r="AK2" s="55">
        <v>7</v>
      </c>
    </row>
    <row r="3" spans="1:37" s="1" customFormat="1" ht="8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V3" s="71"/>
      <c r="AE3" s="13"/>
      <c r="AF3" s="13"/>
      <c r="AG3" s="13"/>
      <c r="AH3" s="13"/>
      <c r="AI3" s="13"/>
      <c r="AJ3" s="13"/>
      <c r="AK3" s="13"/>
    </row>
    <row r="4" spans="1:37" s="1" customFormat="1" ht="8.25" customHeight="1">
      <c r="A4" s="18"/>
      <c r="B4" s="13"/>
      <c r="C4" s="13"/>
      <c r="D4" s="118"/>
      <c r="E4" s="13"/>
      <c r="F4" s="19"/>
      <c r="G4" s="10"/>
      <c r="H4" s="143"/>
      <c r="I4" s="13"/>
      <c r="J4" s="13"/>
      <c r="K4" s="13"/>
      <c r="L4" s="118"/>
      <c r="M4" s="250"/>
      <c r="N4" s="143"/>
      <c r="O4" s="6"/>
      <c r="P4" s="250"/>
      <c r="U4" s="57"/>
      <c r="V4" s="58"/>
      <c r="W4" s="57"/>
      <c r="X4" s="57"/>
      <c r="Y4" s="58"/>
      <c r="Z4" s="57"/>
      <c r="AA4" s="57"/>
      <c r="AB4" s="58"/>
      <c r="AC4" s="57"/>
      <c r="AD4" s="57"/>
      <c r="AE4" s="58"/>
      <c r="AF4" s="57"/>
      <c r="AG4" s="57"/>
      <c r="AH4" s="58"/>
      <c r="AI4" s="57"/>
      <c r="AJ4" s="57"/>
      <c r="AK4" s="57"/>
    </row>
    <row r="5" spans="1:37" s="1" customFormat="1" ht="16.5" customHeight="1">
      <c r="A5" s="16" t="s">
        <v>491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57"/>
      <c r="V5" s="58"/>
      <c r="W5" s="57"/>
      <c r="X5" s="57"/>
      <c r="Y5" s="58"/>
      <c r="Z5" s="57"/>
      <c r="AA5" s="57"/>
      <c r="AB5" s="58"/>
      <c r="AC5" s="57"/>
      <c r="AD5" s="57"/>
      <c r="AE5" s="58"/>
      <c r="AF5" s="57"/>
      <c r="AG5" s="57"/>
      <c r="AH5" s="58"/>
      <c r="AI5" s="57"/>
      <c r="AJ5" s="57"/>
      <c r="AK5" s="57"/>
    </row>
    <row r="6" spans="1:37" s="1" customFormat="1" ht="21" customHeight="1">
      <c r="A6" s="17" t="s">
        <v>539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57"/>
      <c r="V6" s="58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</row>
    <row r="7" spans="1:37" s="1" customFormat="1" ht="15.75" customHeight="1">
      <c r="A7" s="18"/>
      <c r="B7" s="13"/>
      <c r="C7" s="19" t="s">
        <v>493</v>
      </c>
      <c r="D7" s="13" t="s">
        <v>494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6" t="s">
        <v>495</v>
      </c>
      <c r="P7" s="6"/>
      <c r="Q7" s="6"/>
      <c r="R7" s="6"/>
      <c r="S7" s="6"/>
      <c r="T7" s="6"/>
      <c r="U7" s="57"/>
      <c r="V7" s="58"/>
      <c r="W7" s="57"/>
      <c r="X7" s="57"/>
      <c r="Y7" s="58"/>
      <c r="Z7" s="57"/>
      <c r="AA7" s="57"/>
      <c r="AB7" s="58"/>
      <c r="AC7" s="57"/>
      <c r="AD7" s="57"/>
      <c r="AE7" s="58"/>
      <c r="AF7" s="57"/>
      <c r="AG7" s="57"/>
      <c r="AH7" s="58"/>
      <c r="AI7" s="57"/>
      <c r="AJ7" s="57"/>
      <c r="AK7" s="57"/>
    </row>
    <row r="8" spans="1:37" s="1" customFormat="1" ht="15.75" customHeight="1">
      <c r="A8" s="16" t="s">
        <v>496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58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</row>
    <row r="9" spans="1:37" s="1" customFormat="1" ht="15.75" customHeight="1">
      <c r="A9" s="20" t="s">
        <v>574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58"/>
      <c r="V9" s="58"/>
      <c r="W9" s="72"/>
      <c r="X9" s="73"/>
      <c r="Y9" s="74"/>
      <c r="Z9" s="74"/>
      <c r="AA9" s="74"/>
      <c r="AB9" s="74"/>
      <c r="AC9" s="74"/>
      <c r="AD9" s="74"/>
      <c r="AE9" s="200"/>
      <c r="AF9" s="200"/>
      <c r="AG9" s="200"/>
      <c r="AH9" s="200"/>
      <c r="AI9" s="200"/>
      <c r="AJ9" s="200"/>
      <c r="AK9" s="200"/>
    </row>
    <row r="10" spans="1:37" s="2" customFormat="1" ht="13.5" customHeight="1">
      <c r="A10" s="21"/>
      <c r="B10" s="22"/>
      <c r="C10" s="23" t="s">
        <v>500</v>
      </c>
      <c r="D10" s="24"/>
      <c r="E10" s="25"/>
      <c r="F10" s="26"/>
      <c r="H10" s="145"/>
      <c r="I10" s="145"/>
      <c r="J10" s="251"/>
      <c r="K10" s="172" t="s">
        <v>512</v>
      </c>
      <c r="L10" s="252"/>
      <c r="M10" s="253"/>
      <c r="N10" s="173"/>
      <c r="O10" s="39" t="s">
        <v>575</v>
      </c>
      <c r="P10" s="146" t="s">
        <v>529</v>
      </c>
      <c r="Q10" s="146"/>
      <c r="R10" s="147" t="s">
        <v>576</v>
      </c>
      <c r="S10" s="147"/>
      <c r="T10" s="147"/>
      <c r="U10" s="60"/>
      <c r="V10" s="72"/>
      <c r="W10" s="72"/>
      <c r="X10" s="73"/>
      <c r="Y10" s="75"/>
      <c r="Z10" s="75"/>
      <c r="AA10" s="75"/>
      <c r="AB10" s="75"/>
      <c r="AC10" s="75"/>
      <c r="AD10" s="75"/>
      <c r="AE10" s="86"/>
      <c r="AF10" s="86"/>
      <c r="AG10" s="86"/>
      <c r="AH10" s="86"/>
      <c r="AI10" s="86"/>
      <c r="AJ10" s="86"/>
      <c r="AK10" s="86"/>
    </row>
    <row r="11" spans="1:37" s="3" customFormat="1" ht="24.75" customHeight="1">
      <c r="A11" s="123" t="s">
        <v>505</v>
      </c>
      <c r="B11" s="123" t="s">
        <v>506</v>
      </c>
      <c r="C11" s="123" t="s">
        <v>2</v>
      </c>
      <c r="D11" s="124" t="s">
        <v>3</v>
      </c>
      <c r="E11" s="123" t="s">
        <v>4</v>
      </c>
      <c r="F11" s="123" t="s">
        <v>5</v>
      </c>
      <c r="G11" s="125" t="s">
        <v>6</v>
      </c>
      <c r="H11" s="174" t="s">
        <v>508</v>
      </c>
      <c r="I11" s="175" t="s">
        <v>509</v>
      </c>
      <c r="J11" s="254"/>
      <c r="K11" s="175" t="s">
        <v>510</v>
      </c>
      <c r="L11" s="124" t="s">
        <v>577</v>
      </c>
      <c r="M11" s="255" t="s">
        <v>578</v>
      </c>
      <c r="N11" s="148" t="s">
        <v>513</v>
      </c>
      <c r="O11" s="176" t="s">
        <v>7</v>
      </c>
      <c r="P11" s="188" t="s">
        <v>514</v>
      </c>
      <c r="Q11" s="188"/>
      <c r="R11" s="188"/>
      <c r="S11" s="189" t="s">
        <v>515</v>
      </c>
      <c r="T11" s="188" t="s">
        <v>505</v>
      </c>
      <c r="U11" s="105"/>
      <c r="V11" s="191"/>
      <c r="W11" s="191"/>
      <c r="X11" s="201"/>
      <c r="AE11" s="202"/>
      <c r="AF11" s="202"/>
      <c r="AG11" s="202"/>
      <c r="AH11" s="202"/>
      <c r="AI11" s="202"/>
      <c r="AJ11" s="202"/>
      <c r="AK11" s="202"/>
    </row>
    <row r="12" spans="1:37" s="115" customFormat="1" ht="13.5" customHeight="1">
      <c r="A12" s="133">
        <v>1</v>
      </c>
      <c r="B12" s="133">
        <v>336</v>
      </c>
      <c r="C12" s="134" t="str">
        <f>VLOOKUP(B12,'Уч дев'!$A$3:$G$527,2,FALSE)</f>
        <v>Гончарова Екатерина</v>
      </c>
      <c r="D12" s="135">
        <f>VLOOKUP(B12,'Уч дев'!$A$3:$G$527,3,FALSE)</f>
        <v>2005</v>
      </c>
      <c r="E12" s="136" t="str">
        <f>VLOOKUP(B12,'Уч дев'!$A$3:$G$527,4,FALSE)</f>
        <v>1</v>
      </c>
      <c r="F12" s="134" t="str">
        <f>VLOOKUP(B12,'Уч дев'!$A$3:$G$527,5,FALSE)</f>
        <v>Тамбовская</v>
      </c>
      <c r="G12" s="138" t="str">
        <f>VLOOKUP(B12,'Уч дев'!$A$3:$G$527,6,FALSE)</f>
        <v>СШОР-3</v>
      </c>
      <c r="H12" s="158" t="str">
        <f>CONCATENATE(L12,"",M12)</f>
        <v>58,2</v>
      </c>
      <c r="I12" s="180" t="str">
        <f aca="true" t="shared" si="0" ref="I12:I34">LOOKUP(N12,$U$1:$AC$1,$U$2:$AC$2)</f>
        <v>КМС</v>
      </c>
      <c r="J12" s="32">
        <f>VLOOKUP(B12,'Уч дев'!$A$3:$I$527,8,FALSE)</f>
        <v>0</v>
      </c>
      <c r="K12" s="180"/>
      <c r="L12" s="256"/>
      <c r="M12" s="257" t="s">
        <v>579</v>
      </c>
      <c r="N12" s="183">
        <f aca="true" t="shared" si="1" ref="N12:N25">(L12*100)+M12</f>
        <v>58.2</v>
      </c>
      <c r="O12" s="184" t="str">
        <f>VLOOKUP(B12,'Уч дев'!$A$3:$G$527,7,FALSE)</f>
        <v>Судомоина Т.Г.</v>
      </c>
      <c r="P12" s="59" t="s">
        <v>51</v>
      </c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57"/>
      <c r="AF12" s="57"/>
      <c r="AG12" s="57"/>
      <c r="AH12" s="57"/>
      <c r="AI12" s="57"/>
      <c r="AJ12" s="57"/>
      <c r="AK12" s="57"/>
    </row>
    <row r="13" spans="1:37" s="115" customFormat="1" ht="13.5" customHeight="1">
      <c r="A13" s="133">
        <v>2</v>
      </c>
      <c r="B13" s="133">
        <v>90</v>
      </c>
      <c r="C13" s="134" t="str">
        <f>VLOOKUP(B13,'Уч дев'!$A$3:$G$527,2,FALSE)</f>
        <v>Мухина Евгения</v>
      </c>
      <c r="D13" s="135">
        <f>VLOOKUP(B13,'Уч дев'!$A$3:$G$527,3,FALSE)</f>
        <v>2004</v>
      </c>
      <c r="E13" s="136"/>
      <c r="F13" s="134" t="str">
        <f>VLOOKUP(B13,'Уч дев'!$A$3:$G$527,5,FALSE)</f>
        <v>Саратовская</v>
      </c>
      <c r="G13" s="138" t="str">
        <f>VLOOKUP(B13,'Уч дев'!$A$3:$G$527,6,FALSE)</f>
        <v>ДЮСШ Энгельс</v>
      </c>
      <c r="H13" s="158" t="str">
        <f aca="true" t="shared" si="2" ref="H13:H44">CONCATENATE(L13,":",M13)</f>
        <v>1:01,8</v>
      </c>
      <c r="I13" s="180">
        <f t="shared" si="0"/>
        <v>1</v>
      </c>
      <c r="J13" s="32">
        <f>VLOOKUP(B13,'Уч дев'!$A$3:$I$527,8,FALSE)</f>
        <v>0</v>
      </c>
      <c r="K13" s="180"/>
      <c r="L13" s="256">
        <v>1</v>
      </c>
      <c r="M13" s="257" t="s">
        <v>580</v>
      </c>
      <c r="N13" s="183">
        <f t="shared" si="1"/>
        <v>101.8</v>
      </c>
      <c r="O13" s="184" t="str">
        <f>VLOOKUP(B13,'Уч дев'!$A$3:$G$527,7,FALSE)</f>
        <v>Ромашко М.А.</v>
      </c>
      <c r="P13" s="59" t="s">
        <v>77</v>
      </c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57"/>
      <c r="AF13" s="57"/>
      <c r="AG13" s="57"/>
      <c r="AH13" s="57"/>
      <c r="AI13" s="57"/>
      <c r="AJ13" s="57"/>
      <c r="AK13" s="57"/>
    </row>
    <row r="14" spans="1:37" s="115" customFormat="1" ht="13.5" customHeight="1">
      <c r="A14" s="133">
        <v>3</v>
      </c>
      <c r="B14" s="133">
        <v>691</v>
      </c>
      <c r="C14" s="134" t="str">
        <f>VLOOKUP(B14,'Уч дев'!$A$3:$G$527,2,FALSE)</f>
        <v>Инкова Юлия</v>
      </c>
      <c r="D14" s="135">
        <f>VLOOKUP(B14,'Уч дев'!$A$3:$G$527,3,FALSE)</f>
        <v>2005</v>
      </c>
      <c r="E14" s="136">
        <f>VLOOKUP(B14,'Уч дев'!$A$3:$G$527,4,FALSE)</f>
        <v>1</v>
      </c>
      <c r="F14" s="134" t="str">
        <f>VLOOKUP(B14,'Уч дев'!$A$3:$G$527,5,FALSE)</f>
        <v>Мордовия</v>
      </c>
      <c r="G14" s="138" t="str">
        <f>VLOOKUP(B14,'Уч дев'!$A$3:$G$527,6,FALSE)</f>
        <v>КСШОР</v>
      </c>
      <c r="H14" s="158" t="str">
        <f t="shared" si="2"/>
        <v>1:01,9</v>
      </c>
      <c r="I14" s="180">
        <f t="shared" si="0"/>
        <v>1</v>
      </c>
      <c r="J14" s="32">
        <f>VLOOKUP(B14,'Уч дев'!$A$3:$I$527,8,FALSE)</f>
        <v>0</v>
      </c>
      <c r="K14" s="180"/>
      <c r="L14" s="256">
        <v>1</v>
      </c>
      <c r="M14" s="257" t="s">
        <v>581</v>
      </c>
      <c r="N14" s="183">
        <f t="shared" si="1"/>
        <v>101.9</v>
      </c>
      <c r="O14" s="184" t="str">
        <f>VLOOKUP(B14,'Уч дев'!$A$3:$G$527,7,FALSE)</f>
        <v>Трошина М.И.</v>
      </c>
      <c r="P14" s="59" t="s">
        <v>51</v>
      </c>
      <c r="Q14" s="133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57"/>
      <c r="AF14" s="57"/>
      <c r="AG14" s="57"/>
      <c r="AH14" s="57"/>
      <c r="AI14" s="57"/>
      <c r="AJ14" s="57"/>
      <c r="AK14" s="57"/>
    </row>
    <row r="15" spans="1:37" s="115" customFormat="1" ht="13.5" customHeight="1">
      <c r="A15" s="133">
        <v>4</v>
      </c>
      <c r="B15" s="133">
        <v>150</v>
      </c>
      <c r="C15" s="134" t="str">
        <f>VLOOKUP(B15,'Уч дев'!$A$3:$G$527,2,FALSE)</f>
        <v>Колчина Полина</v>
      </c>
      <c r="D15" s="135">
        <f>VLOOKUP(B15,'Уч дев'!$A$3:$G$527,3,FALSE)</f>
        <v>2004</v>
      </c>
      <c r="E15" s="136">
        <f>VLOOKUP(B15,'Уч дев'!$A$3:$G$527,4,FALSE)</f>
        <v>2</v>
      </c>
      <c r="F15" s="134" t="str">
        <f>VLOOKUP(B15,'Уч дев'!$A$3:$G$527,5,FALSE)</f>
        <v>Саратовская</v>
      </c>
      <c r="G15" s="138" t="str">
        <f>VLOOKUP(B15,'Уч дев'!$A$3:$G$527,6,FALSE)</f>
        <v>СШОР-6</v>
      </c>
      <c r="H15" s="158" t="str">
        <f t="shared" si="2"/>
        <v>1:02,7</v>
      </c>
      <c r="I15" s="180">
        <f t="shared" si="0"/>
        <v>2</v>
      </c>
      <c r="J15" s="32">
        <f>VLOOKUP(B15,'Уч дев'!$A$3:$I$527,8,FALSE)</f>
        <v>0</v>
      </c>
      <c r="K15" s="180"/>
      <c r="L15" s="256">
        <v>1</v>
      </c>
      <c r="M15" s="257" t="s">
        <v>582</v>
      </c>
      <c r="N15" s="183">
        <f t="shared" si="1"/>
        <v>102.7</v>
      </c>
      <c r="O15" s="184" t="str">
        <f>VLOOKUP(B15,'Уч дев'!$A$3:$G$527,7,FALSE)</f>
        <v>Тихненко С.Г.</v>
      </c>
      <c r="P15" s="59" t="s">
        <v>51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57"/>
      <c r="AF15" s="57"/>
      <c r="AG15" s="57"/>
      <c r="AH15" s="57"/>
      <c r="AI15" s="57"/>
      <c r="AJ15" s="57"/>
      <c r="AK15" s="57"/>
    </row>
    <row r="16" spans="1:37" s="115" customFormat="1" ht="13.5" customHeight="1">
      <c r="A16" s="133">
        <v>5</v>
      </c>
      <c r="B16" s="133">
        <v>675</v>
      </c>
      <c r="C16" s="134" t="str">
        <f>VLOOKUP(B16,'Уч дев'!$A$3:$G$527,2,FALSE)</f>
        <v>Митрофанова Карина</v>
      </c>
      <c r="D16" s="135">
        <f>VLOOKUP(B16,'Уч дев'!$A$3:$G$527,3,FALSE)</f>
        <v>2004</v>
      </c>
      <c r="E16" s="136" t="str">
        <f>VLOOKUP(B16,'Уч дев'!$A$3:$G$527,4,FALSE)</f>
        <v>2</v>
      </c>
      <c r="F16" s="134" t="str">
        <f>VLOOKUP(B16,'Уч дев'!$A$3:$G$527,5,FALSE)</f>
        <v>Пензенская</v>
      </c>
      <c r="G16" s="138" t="str">
        <f>VLOOKUP(B16,'Уч дев'!$A$3:$G$527,6,FALSE)</f>
        <v>СШОР Заречный</v>
      </c>
      <c r="H16" s="158" t="str">
        <f t="shared" si="2"/>
        <v>1:02,8</v>
      </c>
      <c r="I16" s="180">
        <f t="shared" si="0"/>
        <v>2</v>
      </c>
      <c r="J16" s="32">
        <f>VLOOKUP(B16,'Уч дев'!$A$3:$I$527,8,FALSE)</f>
        <v>0</v>
      </c>
      <c r="K16" s="180">
        <v>10</v>
      </c>
      <c r="L16" s="256">
        <v>1</v>
      </c>
      <c r="M16" s="257" t="s">
        <v>583</v>
      </c>
      <c r="N16" s="183">
        <f t="shared" si="1"/>
        <v>102.8</v>
      </c>
      <c r="O16" s="184" t="str">
        <f>VLOOKUP(B16,'Уч дев'!$A$3:$G$527,7,FALSE)</f>
        <v>Улога М.В.</v>
      </c>
      <c r="P16" s="59" t="s">
        <v>77</v>
      </c>
      <c r="Q16" s="133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57"/>
      <c r="AF16" s="57"/>
      <c r="AG16" s="57"/>
      <c r="AH16" s="57"/>
      <c r="AI16" s="57"/>
      <c r="AJ16" s="57"/>
      <c r="AK16" s="57"/>
    </row>
    <row r="17" spans="1:37" s="115" customFormat="1" ht="13.5" customHeight="1">
      <c r="A17" s="133">
        <v>6</v>
      </c>
      <c r="B17" s="133">
        <v>176</v>
      </c>
      <c r="C17" s="134" t="str">
        <f>VLOOKUP(B17,'Уч дев'!$A$3:$G$527,2,FALSE)</f>
        <v>Голиченкова Татьяна</v>
      </c>
      <c r="D17" s="135">
        <f>VLOOKUP(B17,'Уч дев'!$A$3:$G$527,3,FALSE)</f>
        <v>2004</v>
      </c>
      <c r="E17" s="136" t="str">
        <f>VLOOKUP(B17,'Уч дев'!$A$3:$G$527,4,FALSE)</f>
        <v>2</v>
      </c>
      <c r="F17" s="134" t="str">
        <f>VLOOKUP(B17,'Уч дев'!$A$3:$G$527,5,FALSE)</f>
        <v>Пензенская</v>
      </c>
      <c r="G17" s="138" t="str">
        <f>VLOOKUP(B17,'Уч дев'!$A$3:$G$527,6,FALSE)</f>
        <v>СШ-6</v>
      </c>
      <c r="H17" s="158" t="str">
        <f t="shared" si="2"/>
        <v>1:04,1</v>
      </c>
      <c r="I17" s="180">
        <f t="shared" si="0"/>
        <v>2</v>
      </c>
      <c r="J17" s="32">
        <f>VLOOKUP(B17,'Уч дев'!$A$3:$I$527,8,FALSE)</f>
        <v>0</v>
      </c>
      <c r="K17" s="180">
        <v>7</v>
      </c>
      <c r="L17" s="256">
        <v>1</v>
      </c>
      <c r="M17" s="257" t="s">
        <v>584</v>
      </c>
      <c r="N17" s="183">
        <f t="shared" si="1"/>
        <v>104.1</v>
      </c>
      <c r="O17" s="184" t="str">
        <f>VLOOKUP(B17,'Уч дев'!$A$3:$G$527,7,FALSE)</f>
        <v>Зинуков А.В.</v>
      </c>
      <c r="P17" s="258" t="s">
        <v>83</v>
      </c>
      <c r="Q17" s="133"/>
      <c r="R17" s="133"/>
      <c r="S17" s="196"/>
      <c r="T17" s="196"/>
      <c r="V17" s="72"/>
      <c r="X17" s="73"/>
      <c r="AE17" s="204"/>
      <c r="AF17" s="204"/>
      <c r="AG17" s="204"/>
      <c r="AH17" s="204"/>
      <c r="AI17" s="204"/>
      <c r="AJ17" s="204"/>
      <c r="AK17" s="204"/>
    </row>
    <row r="18" spans="1:37" s="72" customFormat="1" ht="13.5" customHeight="1">
      <c r="A18" s="133">
        <v>7</v>
      </c>
      <c r="B18" s="133">
        <v>416</v>
      </c>
      <c r="C18" s="134" t="str">
        <f>VLOOKUP(B18,'Уч дев'!$A$3:$G$527,2,FALSE)</f>
        <v>Карпухина Мария</v>
      </c>
      <c r="D18" s="135">
        <f>VLOOKUP(B18,'Уч дев'!$A$3:$G$527,3,FALSE)</f>
        <v>2004</v>
      </c>
      <c r="E18" s="136" t="str">
        <f>VLOOKUP(B18,'Уч дев'!$A$3:$G$527,4,FALSE)</f>
        <v>2</v>
      </c>
      <c r="F18" s="134" t="str">
        <f>VLOOKUP(B18,'Уч дев'!$A$3:$G$527,5,FALSE)</f>
        <v>Тамбовская</v>
      </c>
      <c r="G18" s="138" t="str">
        <f>VLOOKUP(B18,'Уч дев'!$A$3:$G$527,6,FALSE)</f>
        <v>ДЮСШ-2 Котовск</v>
      </c>
      <c r="H18" s="158" t="str">
        <f t="shared" si="2"/>
        <v>1:04,2</v>
      </c>
      <c r="I18" s="180">
        <f t="shared" si="0"/>
        <v>2</v>
      </c>
      <c r="J18" s="32">
        <f>VLOOKUP(B18,'Уч дев'!$A$3:$I$527,8,FALSE)</f>
        <v>0</v>
      </c>
      <c r="K18" s="180"/>
      <c r="L18" s="256">
        <v>1</v>
      </c>
      <c r="M18" s="257" t="s">
        <v>585</v>
      </c>
      <c r="N18" s="183">
        <f t="shared" si="1"/>
        <v>104.2</v>
      </c>
      <c r="O18" s="184" t="str">
        <f>VLOOKUP(B18,'Уч дев'!$A$3:$G$527,7,FALSE)</f>
        <v>Мельникова Е.В.</v>
      </c>
      <c r="P18" s="258">
        <v>1</v>
      </c>
      <c r="Q18" s="196"/>
      <c r="R18" s="133"/>
      <c r="S18" s="196"/>
      <c r="T18" s="196"/>
      <c r="U18" s="115"/>
      <c r="W18" s="115"/>
      <c r="X18" s="73"/>
      <c r="Y18" s="115"/>
      <c r="Z18" s="115"/>
      <c r="AA18" s="115"/>
      <c r="AB18" s="115"/>
      <c r="AC18" s="115"/>
      <c r="AD18" s="115"/>
      <c r="AE18" s="204"/>
      <c r="AF18" s="204"/>
      <c r="AG18" s="204"/>
      <c r="AH18" s="204"/>
      <c r="AI18" s="204"/>
      <c r="AJ18" s="204"/>
      <c r="AK18" s="204"/>
    </row>
    <row r="19" spans="1:37" s="72" customFormat="1" ht="13.5" customHeight="1">
      <c r="A19" s="133">
        <v>8</v>
      </c>
      <c r="B19" s="133">
        <v>337</v>
      </c>
      <c r="C19" s="134" t="str">
        <f>VLOOKUP(B19,'Уч дев'!$A$3:$G$527,2,FALSE)</f>
        <v>Васильева Ксения</v>
      </c>
      <c r="D19" s="135">
        <f>VLOOKUP(B19,'Уч дев'!$A$3:$G$527,3,FALSE)</f>
        <v>2005</v>
      </c>
      <c r="E19" s="136" t="str">
        <f>VLOOKUP(B19,'Уч дев'!$A$3:$G$527,4,FALSE)</f>
        <v>2</v>
      </c>
      <c r="F19" s="134" t="str">
        <f>VLOOKUP(B19,'Уч дев'!$A$3:$G$527,5,FALSE)</f>
        <v>Тамбовская</v>
      </c>
      <c r="G19" s="138" t="str">
        <f>VLOOKUP(B19,'Уч дев'!$A$3:$G$527,6,FALSE)</f>
        <v>СШОР-3</v>
      </c>
      <c r="H19" s="158" t="str">
        <f t="shared" si="2"/>
        <v>1:04,6</v>
      </c>
      <c r="I19" s="180">
        <f t="shared" si="0"/>
        <v>2</v>
      </c>
      <c r="J19" s="32">
        <f>VLOOKUP(B19,'Уч дев'!$A$3:$I$527,8,FALSE)</f>
        <v>0</v>
      </c>
      <c r="K19" s="180"/>
      <c r="L19" s="256">
        <v>1</v>
      </c>
      <c r="M19" s="257" t="s">
        <v>586</v>
      </c>
      <c r="N19" s="183">
        <f t="shared" si="1"/>
        <v>104.6</v>
      </c>
      <c r="O19" s="184" t="str">
        <f>VLOOKUP(B19,'Уч дев'!$A$3:$G$527,7,FALSE)</f>
        <v>Судомоина Т.Г.</v>
      </c>
      <c r="P19" s="258" t="s">
        <v>51</v>
      </c>
      <c r="Q19" s="196"/>
      <c r="R19" s="133"/>
      <c r="S19" s="196"/>
      <c r="T19" s="196"/>
      <c r="U19" s="115"/>
      <c r="W19" s="115"/>
      <c r="X19" s="73"/>
      <c r="Y19" s="115"/>
      <c r="Z19" s="115"/>
      <c r="AA19" s="115"/>
      <c r="AB19" s="115"/>
      <c r="AC19" s="115"/>
      <c r="AD19" s="115"/>
      <c r="AE19" s="204"/>
      <c r="AF19" s="204"/>
      <c r="AG19" s="204"/>
      <c r="AH19" s="204"/>
      <c r="AI19" s="204"/>
      <c r="AJ19" s="204"/>
      <c r="AK19" s="204"/>
    </row>
    <row r="20" spans="1:37" s="72" customFormat="1" ht="13.5" customHeight="1">
      <c r="A20" s="133">
        <v>9</v>
      </c>
      <c r="B20" s="133">
        <v>265</v>
      </c>
      <c r="C20" s="134" t="str">
        <f>VLOOKUP(B20,'Уч дев'!$A$3:$G$527,2,FALSE)</f>
        <v>Каримова Полина</v>
      </c>
      <c r="D20" s="135">
        <f>VLOOKUP(B20,'Уч дев'!$A$3:$G$527,3,FALSE)</f>
        <v>2004</v>
      </c>
      <c r="E20" s="136"/>
      <c r="F20" s="134" t="str">
        <f>VLOOKUP(B20,'Уч дев'!$A$3:$G$527,5,FALSE)</f>
        <v>Пензенская</v>
      </c>
      <c r="G20" s="138" t="str">
        <f>VLOOKUP(B20,'Уч дев'!$A$3:$G$527,6,FALSE)</f>
        <v>КСШОР,СОШ Оленевка</v>
      </c>
      <c r="H20" s="158" t="str">
        <f t="shared" si="2"/>
        <v>1:05,0</v>
      </c>
      <c r="I20" s="180">
        <f t="shared" si="0"/>
        <v>2</v>
      </c>
      <c r="J20" s="32">
        <f>VLOOKUP(B20,'Уч дев'!$A$3:$I$527,8,FALSE)</f>
        <v>0</v>
      </c>
      <c r="K20" s="180">
        <v>4</v>
      </c>
      <c r="L20" s="256">
        <v>1</v>
      </c>
      <c r="M20" s="257" t="s">
        <v>587</v>
      </c>
      <c r="N20" s="183">
        <f t="shared" si="1"/>
        <v>105</v>
      </c>
      <c r="O20" s="184" t="str">
        <f>VLOOKUP(B20,'Уч дев'!$A$3:$G$527,7,FALSE)</f>
        <v>Димаев Р.Р.,Димаев М.Р.</v>
      </c>
      <c r="P20" s="59" t="s">
        <v>77</v>
      </c>
      <c r="AE20" s="57"/>
      <c r="AF20" s="57"/>
      <c r="AG20" s="57"/>
      <c r="AH20" s="57"/>
      <c r="AI20" s="57"/>
      <c r="AJ20" s="57"/>
      <c r="AK20" s="57"/>
    </row>
    <row r="21" spans="1:37" s="115" customFormat="1" ht="13.5" customHeight="1">
      <c r="A21" s="133">
        <v>10</v>
      </c>
      <c r="B21" s="133">
        <v>299</v>
      </c>
      <c r="C21" s="134" t="str">
        <f>VLOOKUP(B21,'Уч дев'!$A$3:$G$527,2,FALSE)</f>
        <v>Емелина Дарья</v>
      </c>
      <c r="D21" s="135">
        <f>VLOOKUP(B21,'Уч дев'!$A$3:$G$527,3,FALSE)</f>
        <v>2004</v>
      </c>
      <c r="E21" s="136" t="str">
        <f>VLOOKUP(B21,'Уч дев'!$A$3:$G$527,4,FALSE)</f>
        <v>3</v>
      </c>
      <c r="F21" s="134" t="str">
        <f>VLOOKUP(B21,'Уч дев'!$A$3:$G$527,5,FALSE)</f>
        <v>Пензенская</v>
      </c>
      <c r="G21" s="138" t="str">
        <f>VLOOKUP(B21,'Уч дев'!$A$3:$G$527,6,FALSE)</f>
        <v>СОШ Засечное</v>
      </c>
      <c r="H21" s="158" t="str">
        <f t="shared" si="2"/>
        <v>1:07,1</v>
      </c>
      <c r="I21" s="180">
        <f t="shared" si="0"/>
        <v>3</v>
      </c>
      <c r="J21" s="32" t="str">
        <f>VLOOKUP(B21,'Уч дев'!$A$3:$I$527,8,FALSE)</f>
        <v>л</v>
      </c>
      <c r="K21" s="180"/>
      <c r="L21" s="256">
        <v>1</v>
      </c>
      <c r="M21" s="257" t="s">
        <v>588</v>
      </c>
      <c r="N21" s="183">
        <f t="shared" si="1"/>
        <v>107.1</v>
      </c>
      <c r="O21" s="184" t="str">
        <f>VLOOKUP(B21,'Уч дев'!$A$3:$G$527,7,FALSE)</f>
        <v>Димаев М.Р.</v>
      </c>
      <c r="P21" s="59" t="s">
        <v>83</v>
      </c>
      <c r="Q21" s="133"/>
      <c r="R21" s="133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57"/>
      <c r="AF21" s="57"/>
      <c r="AG21" s="57"/>
      <c r="AH21" s="57"/>
      <c r="AI21" s="57"/>
      <c r="AJ21" s="57"/>
      <c r="AK21" s="57"/>
    </row>
    <row r="22" spans="1:37" s="115" customFormat="1" ht="13.5" customHeight="1">
      <c r="A22" s="133">
        <v>11</v>
      </c>
      <c r="B22" s="133">
        <v>419</v>
      </c>
      <c r="C22" s="134" t="str">
        <f>VLOOKUP(B22,'Уч дев'!$A$3:$G$527,2,FALSE)</f>
        <v>Баранова Анна</v>
      </c>
      <c r="D22" s="135">
        <f>VLOOKUP(B22,'Уч дев'!$A$3:$G$527,3,FALSE)</f>
        <v>2004</v>
      </c>
      <c r="E22" s="136" t="str">
        <f>VLOOKUP(B22,'Уч дев'!$A$3:$G$527,4,FALSE)</f>
        <v>2</v>
      </c>
      <c r="F22" s="134" t="str">
        <f>VLOOKUP(B22,'Уч дев'!$A$3:$G$527,5,FALSE)</f>
        <v>Тамбовская</v>
      </c>
      <c r="G22" s="138" t="str">
        <f>VLOOKUP(B22,'Уч дев'!$A$3:$G$527,6,FALSE)</f>
        <v>ДЮСШ-2 Котовск</v>
      </c>
      <c r="H22" s="158" t="str">
        <f t="shared" si="2"/>
        <v>1:07,3</v>
      </c>
      <c r="I22" s="180">
        <f t="shared" si="0"/>
        <v>3</v>
      </c>
      <c r="J22" s="32">
        <f>VLOOKUP(B22,'Уч дев'!$A$3:$I$527,8,FALSE)</f>
        <v>0</v>
      </c>
      <c r="K22" s="180"/>
      <c r="L22" s="256">
        <v>1</v>
      </c>
      <c r="M22" s="257" t="s">
        <v>589</v>
      </c>
      <c r="N22" s="183">
        <f t="shared" si="1"/>
        <v>107.3</v>
      </c>
      <c r="O22" s="184" t="str">
        <f>VLOOKUP(B22,'Уч дев'!$A$3:$G$527,7,FALSE)</f>
        <v>Лукьянова С.А.</v>
      </c>
      <c r="P22" s="59" t="s">
        <v>77</v>
      </c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57"/>
      <c r="AF22" s="57"/>
      <c r="AG22" s="57"/>
      <c r="AH22" s="57"/>
      <c r="AI22" s="57"/>
      <c r="AJ22" s="57"/>
      <c r="AK22" s="57"/>
    </row>
    <row r="23" spans="1:37" s="115" customFormat="1" ht="13.5" customHeight="1">
      <c r="A23" s="133">
        <v>12</v>
      </c>
      <c r="B23" s="133">
        <v>189</v>
      </c>
      <c r="C23" s="134" t="str">
        <f>VLOOKUP(B23,'Уч дев'!$A$3:$G$527,2,FALSE)</f>
        <v>Звыкова Софья</v>
      </c>
      <c r="D23" s="135">
        <f>VLOOKUP(B23,'Уч дев'!$A$3:$G$527,3,FALSE)</f>
        <v>2005</v>
      </c>
      <c r="E23" s="136" t="str">
        <f>VLOOKUP(B23,'Уч дев'!$A$3:$G$527,4,FALSE)</f>
        <v>3</v>
      </c>
      <c r="F23" s="134" t="str">
        <f>VLOOKUP(B23,'Уч дев'!$A$3:$G$527,5,FALSE)</f>
        <v>Пензенская</v>
      </c>
      <c r="G23" s="138" t="str">
        <f>VLOOKUP(B23,'Уч дев'!$A$3:$G$527,6,FALSE)</f>
        <v>СШ-6</v>
      </c>
      <c r="H23" s="158" t="str">
        <f t="shared" si="2"/>
        <v>1:07,6</v>
      </c>
      <c r="I23" s="180">
        <f t="shared" si="0"/>
        <v>3</v>
      </c>
      <c r="J23" s="32" t="str">
        <f>VLOOKUP(B23,'Уч дев'!$A$3:$I$527,8,FALSE)</f>
        <v>л</v>
      </c>
      <c r="K23" s="180"/>
      <c r="L23" s="256">
        <v>1</v>
      </c>
      <c r="M23" s="257" t="s">
        <v>590</v>
      </c>
      <c r="N23" s="183">
        <f t="shared" si="1"/>
        <v>107.6</v>
      </c>
      <c r="O23" s="184" t="str">
        <f>VLOOKUP(B23,'Уч дев'!$A$3:$G$527,7,FALSE)</f>
        <v>Зинуков А.В.</v>
      </c>
      <c r="P23" s="59" t="s">
        <v>51</v>
      </c>
      <c r="Q23" s="133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57"/>
      <c r="AF23" s="57"/>
      <c r="AG23" s="57"/>
      <c r="AH23" s="57"/>
      <c r="AI23" s="57"/>
      <c r="AJ23" s="57"/>
      <c r="AK23" s="57"/>
    </row>
    <row r="24" spans="1:37" s="115" customFormat="1" ht="13.5" customHeight="1">
      <c r="A24" s="133">
        <v>13</v>
      </c>
      <c r="B24" s="133">
        <v>261</v>
      </c>
      <c r="C24" s="134" t="str">
        <f>VLOOKUP(B24,'Уч дев'!$A$3:$G$527,2,FALSE)</f>
        <v>Тефанова Елизавета </v>
      </c>
      <c r="D24" s="135">
        <f>VLOOKUP(B24,'Уч дев'!$A$3:$G$527,3,FALSE)</f>
        <v>2005</v>
      </c>
      <c r="E24" s="136">
        <f>VLOOKUP(B24,'Уч дев'!$A$3:$G$527,4,FALSE)</f>
        <v>3</v>
      </c>
      <c r="F24" s="134" t="str">
        <f>VLOOKUP(B24,'Уч дев'!$A$3:$G$527,5,FALSE)</f>
        <v>Пензенская</v>
      </c>
      <c r="G24" s="138" t="str">
        <f>VLOOKUP(B24,'Уч дев'!$A$3:$G$527,6,FALSE)</f>
        <v>СОШ Ст.Каменка</v>
      </c>
      <c r="H24" s="158" t="str">
        <f t="shared" si="2"/>
        <v>1:07,7</v>
      </c>
      <c r="I24" s="180">
        <f t="shared" si="0"/>
        <v>3</v>
      </c>
      <c r="J24" s="32">
        <f>VLOOKUP(B24,'Уч дев'!$A$3:$I$527,8,FALSE)</f>
        <v>0</v>
      </c>
      <c r="K24" s="180"/>
      <c r="L24" s="256">
        <v>1</v>
      </c>
      <c r="M24" s="257" t="s">
        <v>591</v>
      </c>
      <c r="N24" s="183">
        <f t="shared" si="1"/>
        <v>107.7</v>
      </c>
      <c r="O24" s="184" t="str">
        <f>VLOOKUP(B24,'Уч дев'!$A$3:$G$527,7,FALSE)</f>
        <v>Андреев В.В.</v>
      </c>
      <c r="P24" s="59" t="s">
        <v>83</v>
      </c>
      <c r="Q24" s="133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57"/>
      <c r="AF24" s="57"/>
      <c r="AG24" s="57"/>
      <c r="AH24" s="57"/>
      <c r="AI24" s="57"/>
      <c r="AJ24" s="57"/>
      <c r="AK24" s="57"/>
    </row>
    <row r="25" spans="1:37" s="115" customFormat="1" ht="13.5" customHeight="1">
      <c r="A25" s="133">
        <v>14</v>
      </c>
      <c r="B25" s="133">
        <v>388</v>
      </c>
      <c r="C25" s="134" t="str">
        <f>VLOOKUP(B25,'Уч дев'!$A$3:$G$527,2,FALSE)</f>
        <v>Монахова Анастасия</v>
      </c>
      <c r="D25" s="135">
        <f>VLOOKUP(B25,'Уч дев'!$A$3:$G$527,3,FALSE)</f>
        <v>2004</v>
      </c>
      <c r="E25" s="136" t="str">
        <f>VLOOKUP(B25,'Уч дев'!$A$3:$G$527,4,FALSE)</f>
        <v>2</v>
      </c>
      <c r="F25" s="134" t="str">
        <f>VLOOKUP(B25,'Уч дев'!$A$3:$G$527,5,FALSE)</f>
        <v>Пензенская</v>
      </c>
      <c r="G25" s="138" t="str">
        <f>VLOOKUP(B25,'Уч дев'!$A$3:$G$527,6,FALSE)</f>
        <v>КСШОР</v>
      </c>
      <c r="H25" s="158" t="str">
        <f t="shared" si="2"/>
        <v>1:08,2</v>
      </c>
      <c r="I25" s="180">
        <f t="shared" si="0"/>
        <v>3</v>
      </c>
      <c r="J25" s="32">
        <f>VLOOKUP(B25,'Уч дев'!$A$3:$I$527,8,FALSE)</f>
        <v>0</v>
      </c>
      <c r="K25" s="180"/>
      <c r="L25" s="256">
        <v>1</v>
      </c>
      <c r="M25" s="257" t="s">
        <v>592</v>
      </c>
      <c r="N25" s="183">
        <f t="shared" si="1"/>
        <v>108.2</v>
      </c>
      <c r="O25" s="184" t="str">
        <f>VLOOKUP(B25,'Уч дев'!$A$3:$G$527,7,FALSE)</f>
        <v>Ступникова Г.В.</v>
      </c>
      <c r="P25" s="59" t="s">
        <v>77</v>
      </c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57"/>
      <c r="AF25" s="57"/>
      <c r="AG25" s="57"/>
      <c r="AH25" s="57"/>
      <c r="AI25" s="57"/>
      <c r="AJ25" s="57"/>
      <c r="AK25" s="57"/>
    </row>
    <row r="26" spans="1:37" s="115" customFormat="1" ht="13.5" customHeight="1">
      <c r="A26" s="133">
        <v>15</v>
      </c>
      <c r="B26" s="133">
        <v>97</v>
      </c>
      <c r="C26" s="134" t="str">
        <f>VLOOKUP(B26,'Уч дев'!$A$3:$G$527,2,FALSE)</f>
        <v>Тараненко Елизавета</v>
      </c>
      <c r="D26" s="135">
        <f>VLOOKUP(B26,'Уч дев'!$A$3:$G$527,3,FALSE)</f>
        <v>2004</v>
      </c>
      <c r="E26" s="136"/>
      <c r="F26" s="134" t="str">
        <f>VLOOKUP(B26,'Уч дев'!$A$3:$G$527,5,FALSE)</f>
        <v>Саратовская</v>
      </c>
      <c r="G26" s="138" t="str">
        <f>VLOOKUP(B26,'Уч дев'!$A$3:$G$527,6,FALSE)</f>
        <v>ДЮСШ Энгельс</v>
      </c>
      <c r="H26" s="158" t="str">
        <f t="shared" si="2"/>
        <v>1:09.1</v>
      </c>
      <c r="I26" s="180">
        <f t="shared" si="0"/>
        <v>3</v>
      </c>
      <c r="J26" s="32">
        <f>VLOOKUP(B26,'Уч дев'!$A$3:$I$527,8,FALSE)</f>
        <v>0</v>
      </c>
      <c r="K26" s="180"/>
      <c r="L26" s="256">
        <v>1</v>
      </c>
      <c r="M26" s="257" t="s">
        <v>593</v>
      </c>
      <c r="N26" s="183">
        <v>109.1</v>
      </c>
      <c r="O26" s="184" t="str">
        <f>VLOOKUP(B26,'Уч дев'!$A$3:$G$527,7,FALSE)</f>
        <v>Минахметова О.В.</v>
      </c>
      <c r="P26" s="59" t="s">
        <v>51</v>
      </c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57"/>
      <c r="AF26" s="57"/>
      <c r="AG26" s="57"/>
      <c r="AH26" s="57"/>
      <c r="AI26" s="57"/>
      <c r="AJ26" s="57"/>
      <c r="AK26" s="57"/>
    </row>
    <row r="27" spans="1:37" s="115" customFormat="1" ht="13.5" customHeight="1">
      <c r="A27" s="133">
        <v>16</v>
      </c>
      <c r="B27" s="133">
        <v>264</v>
      </c>
      <c r="C27" s="134" t="str">
        <f>VLOOKUP(B27,'Уч дев'!$A$3:$G$527,2,FALSE)</f>
        <v>Амброс Ангелина </v>
      </c>
      <c r="D27" s="135">
        <f>VLOOKUP(B27,'Уч дев'!$A$3:$G$527,3,FALSE)</f>
        <v>2004</v>
      </c>
      <c r="E27" s="136" t="str">
        <f>VLOOKUP(B27,'Уч дев'!$A$3:$G$527,4,FALSE)</f>
        <v>3</v>
      </c>
      <c r="F27" s="134" t="str">
        <f>VLOOKUP(B27,'Уч дев'!$A$3:$G$527,5,FALSE)</f>
        <v>Пензенская</v>
      </c>
      <c r="G27" s="138" t="str">
        <f>VLOOKUP(B27,'Уч дев'!$A$3:$G$527,6,FALSE)</f>
        <v>Мичурино</v>
      </c>
      <c r="H27" s="158" t="str">
        <f t="shared" si="2"/>
        <v>1:09,1</v>
      </c>
      <c r="I27" s="180">
        <f t="shared" si="0"/>
        <v>3</v>
      </c>
      <c r="J27" s="32">
        <f>VLOOKUP(B27,'Уч дев'!$A$3:$I$527,8,FALSE)</f>
        <v>0</v>
      </c>
      <c r="K27" s="180"/>
      <c r="L27" s="256">
        <v>1</v>
      </c>
      <c r="M27" s="257" t="s">
        <v>594</v>
      </c>
      <c r="N27" s="183">
        <f aca="true" t="shared" si="3" ref="N27:N44">(L27*100)+M27</f>
        <v>109.1</v>
      </c>
      <c r="O27" s="184" t="str">
        <f>VLOOKUP(B27,'Уч дев'!$A$3:$G$527,7,FALSE)</f>
        <v>Евсеев А.Н.</v>
      </c>
      <c r="P27" s="59" t="s">
        <v>77</v>
      </c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57"/>
      <c r="AF27" s="57"/>
      <c r="AG27" s="57"/>
      <c r="AH27" s="57"/>
      <c r="AI27" s="57"/>
      <c r="AJ27" s="57"/>
      <c r="AK27" s="57"/>
    </row>
    <row r="28" spans="1:37" s="115" customFormat="1" ht="13.5" customHeight="1">
      <c r="A28" s="133">
        <v>17</v>
      </c>
      <c r="B28" s="133">
        <v>566</v>
      </c>
      <c r="C28" s="134" t="str">
        <f>VLOOKUP(B28,'Уч дев'!$A$3:$G$527,2,FALSE)</f>
        <v>Спирина Алина</v>
      </c>
      <c r="D28" s="135">
        <f>VLOOKUP(B28,'Уч дев'!$A$3:$G$527,3,FALSE)</f>
        <v>2004</v>
      </c>
      <c r="E28" s="136" t="str">
        <f>VLOOKUP(B28,'Уч дев'!$A$3:$G$527,4,FALSE)</f>
        <v>3</v>
      </c>
      <c r="F28" s="134" t="str">
        <f>VLOOKUP(B28,'Уч дев'!$A$3:$G$527,5,FALSE)</f>
        <v>Пензенская</v>
      </c>
      <c r="G28" s="138" t="str">
        <f>VLOOKUP(B28,'Уч дев'!$A$3:$G$527,6,FALSE)</f>
        <v>СШ-6</v>
      </c>
      <c r="H28" s="158" t="str">
        <f t="shared" si="2"/>
        <v>1:09,1</v>
      </c>
      <c r="I28" s="180">
        <f t="shared" si="0"/>
        <v>3</v>
      </c>
      <c r="J28" s="32" t="str">
        <f>VLOOKUP(B28,'Уч дев'!$A$3:$I$527,8,FALSE)</f>
        <v>л</v>
      </c>
      <c r="K28" s="180"/>
      <c r="L28" s="256">
        <v>1</v>
      </c>
      <c r="M28" s="257" t="s">
        <v>594</v>
      </c>
      <c r="N28" s="183">
        <f t="shared" si="3"/>
        <v>109.1</v>
      </c>
      <c r="O28" s="184" t="str">
        <f>VLOOKUP(B28,'Уч дев'!$A$3:$G$527,7,FALSE)</f>
        <v>Земсков А.М.</v>
      </c>
      <c r="P28" s="59" t="s">
        <v>83</v>
      </c>
      <c r="Q28" s="133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57"/>
      <c r="AF28" s="57"/>
      <c r="AG28" s="57"/>
      <c r="AH28" s="57"/>
      <c r="AI28" s="57"/>
      <c r="AJ28" s="57"/>
      <c r="AK28" s="57"/>
    </row>
    <row r="29" spans="1:37" s="115" customFormat="1" ht="13.5" customHeight="1">
      <c r="A29" s="133">
        <v>18</v>
      </c>
      <c r="B29" s="133">
        <v>44</v>
      </c>
      <c r="C29" s="134" t="str">
        <f>VLOOKUP(B29,'Уч дев'!$A$3:$G$527,2,FALSE)</f>
        <v>Леонова Алина</v>
      </c>
      <c r="D29" s="135">
        <f>VLOOKUP(B29,'Уч дев'!$A$3:$G$527,3,FALSE)</f>
        <v>2005</v>
      </c>
      <c r="E29" s="136" t="str">
        <f>VLOOKUP(B29,'Уч дев'!$A$3:$G$527,4,FALSE)</f>
        <v>3</v>
      </c>
      <c r="F29" s="134" t="str">
        <f>VLOOKUP(B29,'Уч дев'!$A$3:$G$527,5,FALSE)</f>
        <v>Пензенская</v>
      </c>
      <c r="G29" s="138" t="str">
        <f>VLOOKUP(B29,'Уч дев'!$A$3:$G$527,6,FALSE)</f>
        <v>СШ-6,гимн.44</v>
      </c>
      <c r="H29" s="158" t="str">
        <f t="shared" si="2"/>
        <v>1:09,8</v>
      </c>
      <c r="I29" s="180">
        <f t="shared" si="0"/>
        <v>3</v>
      </c>
      <c r="J29" s="32">
        <f>VLOOKUP(B29,'Уч дев'!$A$3:$I$527,8,FALSE)</f>
        <v>0</v>
      </c>
      <c r="K29" s="180"/>
      <c r="L29" s="256">
        <v>1</v>
      </c>
      <c r="M29" s="257" t="s">
        <v>595</v>
      </c>
      <c r="N29" s="183">
        <f t="shared" si="3"/>
        <v>109.8</v>
      </c>
      <c r="O29" s="184" t="str">
        <f>VLOOKUP(B29,'Уч дев'!$A$3:$G$527,7,FALSE)</f>
        <v>Беляев С.Н.</v>
      </c>
      <c r="P29" s="59" t="s">
        <v>51</v>
      </c>
      <c r="Q29" s="133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57"/>
      <c r="AF29" s="57"/>
      <c r="AG29" s="57"/>
      <c r="AH29" s="57"/>
      <c r="AI29" s="57"/>
      <c r="AJ29" s="57"/>
      <c r="AK29" s="57"/>
    </row>
    <row r="30" spans="1:37" s="115" customFormat="1" ht="13.5" customHeight="1">
      <c r="A30" s="133">
        <v>19</v>
      </c>
      <c r="B30" s="133">
        <v>288</v>
      </c>
      <c r="C30" s="134" t="str">
        <f>VLOOKUP(B30,'Уч дев'!$A$3:$G$527,2,FALSE)</f>
        <v>Гущина Вероника</v>
      </c>
      <c r="D30" s="135">
        <f>VLOOKUP(B30,'Уч дев'!$A$3:$G$527,3,FALSE)</f>
        <v>2004</v>
      </c>
      <c r="E30" s="136">
        <f>VLOOKUP(B30,'Уч дев'!$A$3:$G$527,4,FALSE)</f>
        <v>3</v>
      </c>
      <c r="F30" s="134" t="str">
        <f>VLOOKUP(B30,'Уч дев'!$A$3:$G$527,5,FALSE)</f>
        <v>Пензенская</v>
      </c>
      <c r="G30" s="138" t="str">
        <f>VLOOKUP(B30,'Уч дев'!$A$3:$G$527,6,FALSE)</f>
        <v>ДЮСШ-2 Кузнецк</v>
      </c>
      <c r="H30" s="158" t="str">
        <f t="shared" si="2"/>
        <v>1:10,6</v>
      </c>
      <c r="I30" s="180">
        <f t="shared" si="0"/>
        <v>3</v>
      </c>
      <c r="J30" s="32">
        <f>VLOOKUP(B30,'Уч дев'!$A$3:$I$527,8,FALSE)</f>
        <v>0</v>
      </c>
      <c r="K30" s="180"/>
      <c r="L30" s="256">
        <v>1</v>
      </c>
      <c r="M30" s="257" t="s">
        <v>596</v>
      </c>
      <c r="N30" s="183">
        <f t="shared" si="3"/>
        <v>110.6</v>
      </c>
      <c r="O30" s="184" t="str">
        <f>VLOOKUP(B30,'Уч дев'!$A$3:$G$527,7,FALSE)</f>
        <v>Акатьев В.В. ,Сафонова Т. В. </v>
      </c>
      <c r="P30" s="258" t="s">
        <v>51</v>
      </c>
      <c r="Q30" s="133"/>
      <c r="R30" s="133"/>
      <c r="S30" s="196"/>
      <c r="T30" s="196"/>
      <c r="V30" s="72"/>
      <c r="X30" s="73"/>
      <c r="AE30" s="204"/>
      <c r="AF30" s="204"/>
      <c r="AG30" s="204"/>
      <c r="AH30" s="204"/>
      <c r="AI30" s="204"/>
      <c r="AJ30" s="204"/>
      <c r="AK30" s="204"/>
    </row>
    <row r="31" spans="1:37" s="115" customFormat="1" ht="13.5" customHeight="1">
      <c r="A31" s="133">
        <v>20</v>
      </c>
      <c r="B31" s="133">
        <v>597</v>
      </c>
      <c r="C31" s="134" t="str">
        <f>VLOOKUP(B31,'Уч дев'!$A$3:$G$527,2,FALSE)</f>
        <v>Шавохина Ангелина</v>
      </c>
      <c r="D31" s="135">
        <f>VLOOKUP(B31,'Уч дев'!$A$3:$G$527,3,FALSE)</f>
        <v>2005</v>
      </c>
      <c r="E31" s="136"/>
      <c r="F31" s="134" t="str">
        <f>VLOOKUP(B31,'Уч дев'!$A$3:$G$527,5,FALSE)</f>
        <v>Пензенская</v>
      </c>
      <c r="G31" s="138" t="str">
        <f>VLOOKUP(B31,'Уч дев'!$A$3:$G$527,6,FALSE)</f>
        <v>СШ-6</v>
      </c>
      <c r="H31" s="158" t="str">
        <f t="shared" si="2"/>
        <v>1:10,8</v>
      </c>
      <c r="I31" s="180">
        <f t="shared" si="0"/>
        <v>3</v>
      </c>
      <c r="J31" s="32" t="str">
        <f>VLOOKUP(B31,'Уч дев'!$A$3:$I$527,8,FALSE)</f>
        <v>л</v>
      </c>
      <c r="K31" s="180"/>
      <c r="L31" s="256">
        <v>1</v>
      </c>
      <c r="M31" s="257" t="s">
        <v>597</v>
      </c>
      <c r="N31" s="183">
        <f t="shared" si="3"/>
        <v>110.8</v>
      </c>
      <c r="O31" s="184" t="str">
        <f>VLOOKUP(B31,'Уч дев'!$A$3:$G$527,7,FALSE)</f>
        <v>Краснова И.Н.</v>
      </c>
      <c r="P31" s="258" t="s">
        <v>521</v>
      </c>
      <c r="Q31" s="196"/>
      <c r="R31" s="133"/>
      <c r="S31" s="196"/>
      <c r="T31" s="196"/>
      <c r="V31" s="72"/>
      <c r="AE31" s="204"/>
      <c r="AF31" s="204"/>
      <c r="AG31" s="204"/>
      <c r="AH31" s="204"/>
      <c r="AI31" s="204"/>
      <c r="AJ31" s="204"/>
      <c r="AK31" s="204"/>
    </row>
    <row r="32" spans="1:37" s="115" customFormat="1" ht="13.5" customHeight="1">
      <c r="A32" s="133">
        <v>21</v>
      </c>
      <c r="B32" s="133">
        <v>592</v>
      </c>
      <c r="C32" s="134" t="str">
        <f>VLOOKUP(B32,'Уч дев'!$A$3:$G$527,2,FALSE)</f>
        <v>Медведева Виктория</v>
      </c>
      <c r="D32" s="135">
        <f>VLOOKUP(B32,'Уч дев'!$A$3:$G$527,3,FALSE)</f>
        <v>2005</v>
      </c>
      <c r="E32" s="136"/>
      <c r="F32" s="134" t="str">
        <f>VLOOKUP(B32,'Уч дев'!$A$3:$G$527,5,FALSE)</f>
        <v>Пензенская</v>
      </c>
      <c r="G32" s="138" t="str">
        <f>VLOOKUP(B32,'Уч дев'!$A$3:$G$527,6,FALSE)</f>
        <v>СШ-6</v>
      </c>
      <c r="H32" s="158" t="str">
        <f t="shared" si="2"/>
        <v>1:11,6</v>
      </c>
      <c r="I32" s="180">
        <f t="shared" si="0"/>
        <v>3</v>
      </c>
      <c r="J32" s="32" t="str">
        <f>VLOOKUP(B32,'Уч дев'!$A$3:$I$527,8,FALSE)</f>
        <v>л</v>
      </c>
      <c r="K32" s="180"/>
      <c r="L32" s="256">
        <v>1</v>
      </c>
      <c r="M32" s="257" t="s">
        <v>598</v>
      </c>
      <c r="N32" s="183">
        <f t="shared" si="3"/>
        <v>111.6</v>
      </c>
      <c r="O32" s="184" t="str">
        <f>VLOOKUP(B32,'Уч дев'!$A$3:$G$527,7,FALSE)</f>
        <v>Земсков А.М.</v>
      </c>
      <c r="P32" s="59" t="s">
        <v>83</v>
      </c>
      <c r="Q32" s="133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57"/>
      <c r="AF32" s="57"/>
      <c r="AG32" s="57"/>
      <c r="AH32" s="57"/>
      <c r="AI32" s="57"/>
      <c r="AJ32" s="57"/>
      <c r="AK32" s="57"/>
    </row>
    <row r="33" spans="1:37" s="72" customFormat="1" ht="13.5" customHeight="1">
      <c r="A33" s="133">
        <v>22</v>
      </c>
      <c r="B33" s="133">
        <v>230</v>
      </c>
      <c r="C33" s="134" t="str">
        <f>VLOOKUP(B33,'Уч дев'!$A$3:$G$527,2,FALSE)</f>
        <v>Иванушкина Виктория</v>
      </c>
      <c r="D33" s="135">
        <f>VLOOKUP(B33,'Уч дев'!$A$3:$G$527,3,FALSE)</f>
        <v>2005</v>
      </c>
      <c r="E33" s="136"/>
      <c r="F33" s="134" t="str">
        <f>VLOOKUP(B33,'Уч дев'!$A$3:$G$527,5,FALSE)</f>
        <v>Пензенская</v>
      </c>
      <c r="G33" s="138" t="str">
        <f>VLOOKUP(B33,'Уч дев'!$A$3:$G$527,6,FALSE)</f>
        <v>ДЮСШ Сердобск</v>
      </c>
      <c r="H33" s="158" t="str">
        <f t="shared" si="2"/>
        <v>1:11,9</v>
      </c>
      <c r="I33" s="180" t="str">
        <f t="shared" si="0"/>
        <v>1ю</v>
      </c>
      <c r="J33" s="32">
        <f>VLOOKUP(B33,'Уч дев'!$A$3:$I$527,8,FALSE)</f>
        <v>0</v>
      </c>
      <c r="K33" s="180"/>
      <c r="L33" s="256">
        <v>1</v>
      </c>
      <c r="M33" s="257" t="s">
        <v>599</v>
      </c>
      <c r="N33" s="183">
        <f t="shared" si="3"/>
        <v>111.9</v>
      </c>
      <c r="O33" s="184" t="str">
        <f>VLOOKUP(B33,'Уч дев'!$A$3:$G$527,7,FALSE)</f>
        <v>Фральцова Е.Н.</v>
      </c>
      <c r="P33" s="59" t="s">
        <v>77</v>
      </c>
      <c r="AE33" s="57"/>
      <c r="AF33" s="57"/>
      <c r="AG33" s="57"/>
      <c r="AH33" s="57"/>
      <c r="AI33" s="57"/>
      <c r="AJ33" s="57"/>
      <c r="AK33" s="57"/>
    </row>
    <row r="34" spans="1:37" s="72" customFormat="1" ht="13.5" customHeight="1">
      <c r="A34" s="133">
        <v>23</v>
      </c>
      <c r="B34" s="133">
        <v>281</v>
      </c>
      <c r="C34" s="134" t="str">
        <f>VLOOKUP(B34,'Уч дев'!$A$3:$G$527,2,FALSE)</f>
        <v>Макарова Арина</v>
      </c>
      <c r="D34" s="135">
        <f>VLOOKUP(B34,'Уч дев'!$A$3:$G$527,3,FALSE)</f>
        <v>2004</v>
      </c>
      <c r="E34" s="136">
        <f>VLOOKUP(B34,'Уч дев'!$A$3:$G$527,4,FALSE)</f>
        <v>3</v>
      </c>
      <c r="F34" s="134" t="str">
        <f>VLOOKUP(B34,'Уч дев'!$A$3:$G$527,5,FALSE)</f>
        <v>Пензенская</v>
      </c>
      <c r="G34" s="138" t="str">
        <f>VLOOKUP(B34,'Уч дев'!$A$3:$G$527,6,FALSE)</f>
        <v>ДЮСШ-2 Кузнецк</v>
      </c>
      <c r="H34" s="158" t="str">
        <f t="shared" si="2"/>
        <v>1:12,4</v>
      </c>
      <c r="I34" s="180" t="str">
        <f t="shared" si="0"/>
        <v>1ю</v>
      </c>
      <c r="J34" s="32">
        <f>VLOOKUP(B34,'Уч дев'!$A$3:$I$527,8,FALSE)</f>
        <v>0</v>
      </c>
      <c r="K34" s="180"/>
      <c r="L34" s="256">
        <v>1</v>
      </c>
      <c r="M34" s="257" t="s">
        <v>600</v>
      </c>
      <c r="N34" s="183">
        <f t="shared" si="3"/>
        <v>112.4</v>
      </c>
      <c r="O34" s="184" t="str">
        <f>VLOOKUP(B34,'Уч дев'!$A$3:$G$527,7,FALSE)</f>
        <v>Акатьев В.В.</v>
      </c>
      <c r="P34" s="259" t="s">
        <v>83</v>
      </c>
      <c r="Q34" s="133"/>
      <c r="R34" s="133"/>
      <c r="S34" s="237"/>
      <c r="T34" s="236"/>
      <c r="U34" s="60"/>
      <c r="V34" s="112"/>
      <c r="X34" s="73"/>
      <c r="Y34" s="76"/>
      <c r="Z34" s="76"/>
      <c r="AA34" s="76"/>
      <c r="AB34" s="76"/>
      <c r="AC34" s="76"/>
      <c r="AD34" s="76"/>
      <c r="AE34" s="203"/>
      <c r="AF34" s="203"/>
      <c r="AG34" s="203"/>
      <c r="AH34" s="203"/>
      <c r="AI34" s="203"/>
      <c r="AJ34" s="203"/>
      <c r="AK34" s="203"/>
    </row>
    <row r="35" spans="1:37" s="72" customFormat="1" ht="13.5" customHeight="1">
      <c r="A35" s="133"/>
      <c r="B35" s="133">
        <v>225</v>
      </c>
      <c r="C35" s="134" t="str">
        <f>VLOOKUP(B35,'Уч дев'!$A$3:$G$527,2,FALSE)</f>
        <v>Назарова Екатерина</v>
      </c>
      <c r="D35" s="135">
        <f>VLOOKUP(B35,'Уч дев'!$A$3:$G$527,3,FALSE)</f>
        <v>2005</v>
      </c>
      <c r="E35" s="136"/>
      <c r="F35" s="134" t="str">
        <f>VLOOKUP(B35,'Уч дев'!$A$3:$G$527,5,FALSE)</f>
        <v>Пензенская</v>
      </c>
      <c r="G35" s="138" t="str">
        <f>VLOOKUP(B35,'Уч дев'!$A$3:$G$527,6,FALSE)</f>
        <v>ДЮСШ Сердобск</v>
      </c>
      <c r="H35" s="158" t="str">
        <f>CONCATENATE(L35,"",M35)</f>
        <v>дискв.</v>
      </c>
      <c r="I35" s="180"/>
      <c r="J35" s="32">
        <f>VLOOKUP(B35,'Уч дев'!$A$3:$I$527,8,FALSE)</f>
        <v>0</v>
      </c>
      <c r="K35" s="180"/>
      <c r="L35" s="256" t="s">
        <v>520</v>
      </c>
      <c r="M35" s="257"/>
      <c r="N35" s="183" t="e">
        <f t="shared" si="3"/>
        <v>#VALUE!</v>
      </c>
      <c r="O35" s="184" t="str">
        <f>VLOOKUP(B35,'Уч дев'!$A$3:$G$527,7,FALSE)</f>
        <v>Янина Е.С.</v>
      </c>
      <c r="P35" s="59"/>
      <c r="Q35" s="133"/>
      <c r="AE35" s="57"/>
      <c r="AF35" s="57"/>
      <c r="AG35" s="57"/>
      <c r="AH35" s="57"/>
      <c r="AI35" s="57"/>
      <c r="AJ35" s="57"/>
      <c r="AK35" s="57"/>
    </row>
    <row r="36" spans="1:37" s="72" customFormat="1" ht="15" customHeight="1" hidden="1">
      <c r="A36" s="133"/>
      <c r="B36" s="133">
        <v>414</v>
      </c>
      <c r="C36" s="134" t="str">
        <f>VLOOKUP(B36,'Уч дев'!$A$3:$G$527,2,FALSE)</f>
        <v>Мальцева Арина</v>
      </c>
      <c r="D36" s="135">
        <f>VLOOKUP(B36,'Уч дев'!$A$3:$G$527,3,FALSE)</f>
        <v>2004</v>
      </c>
      <c r="E36" s="136">
        <f>VLOOKUP(B36,'Уч дев'!$A$3:$G$527,4,FALSE)</f>
        <v>2</v>
      </c>
      <c r="F36" s="134" t="str">
        <f>VLOOKUP(B36,'Уч дев'!$A$3:$G$527,5,FALSE)</f>
        <v>Самарская</v>
      </c>
      <c r="G36" s="138" t="str">
        <f>VLOOKUP(B36,'Уч дев'!$A$3:$G$527,6,FALSE)</f>
        <v>СШОР-2 Самара</v>
      </c>
      <c r="H36" s="158" t="str">
        <f t="shared" si="2"/>
        <v>н.я:</v>
      </c>
      <c r="I36" s="180"/>
      <c r="J36" s="32">
        <f>VLOOKUP(B36,'Уч дев'!$A$3:$I$527,8,FALSE)</f>
        <v>0</v>
      </c>
      <c r="K36" s="180"/>
      <c r="L36" s="256" t="s">
        <v>526</v>
      </c>
      <c r="M36" s="257"/>
      <c r="N36" s="183" t="e">
        <f t="shared" si="3"/>
        <v>#VALUE!</v>
      </c>
      <c r="O36" s="184" t="str">
        <f>VLOOKUP(B36,'Уч дев'!$A$3:$G$527,7,FALSE)</f>
        <v>Зайцев И.С., Андронов Ю.В.</v>
      </c>
      <c r="P36" s="59"/>
      <c r="AE36" s="57"/>
      <c r="AF36" s="57"/>
      <c r="AG36" s="57"/>
      <c r="AH36" s="57"/>
      <c r="AI36" s="57"/>
      <c r="AJ36" s="57"/>
      <c r="AK36" s="57"/>
    </row>
    <row r="37" spans="1:37" s="115" customFormat="1" ht="15" customHeight="1" hidden="1">
      <c r="A37" s="133"/>
      <c r="B37" s="133">
        <v>289</v>
      </c>
      <c r="C37" s="134" t="str">
        <f>VLOOKUP(B37,'Уч дев'!$A$3:$G$527,2,FALSE)</f>
        <v>Моисеева Анастасия</v>
      </c>
      <c r="D37" s="135">
        <f>VLOOKUP(B37,'Уч дев'!$A$3:$G$527,3,FALSE)</f>
        <v>2005</v>
      </c>
      <c r="E37" s="136">
        <f>VLOOKUP(B37,'Уч дев'!$A$3:$G$527,4,FALSE)</f>
        <v>2</v>
      </c>
      <c r="F37" s="134" t="str">
        <f>VLOOKUP(B37,'Уч дев'!$A$3:$G$527,5,FALSE)</f>
        <v>Пензенская</v>
      </c>
      <c r="G37" s="138" t="str">
        <f>VLOOKUP(B37,'Уч дев'!$A$3:$G$527,6,FALSE)</f>
        <v>ДЮСШ-2 Кузнецк</v>
      </c>
      <c r="H37" s="158" t="str">
        <f t="shared" si="2"/>
        <v>н.я:</v>
      </c>
      <c r="I37" s="180"/>
      <c r="J37" s="32">
        <f>VLOOKUP(B37,'Уч дев'!$A$3:$I$527,8,FALSE)</f>
        <v>0</v>
      </c>
      <c r="K37" s="180"/>
      <c r="L37" s="256" t="s">
        <v>526</v>
      </c>
      <c r="M37" s="257"/>
      <c r="N37" s="183" t="e">
        <f t="shared" si="3"/>
        <v>#VALUE!</v>
      </c>
      <c r="O37" s="184" t="str">
        <f>VLOOKUP(B37,'Уч дев'!$A$3:$G$527,7,FALSE)</f>
        <v>Акатьев В.В.</v>
      </c>
      <c r="P37" s="258"/>
      <c r="Q37" s="196"/>
      <c r="R37" s="133"/>
      <c r="S37" s="196"/>
      <c r="T37" s="196"/>
      <c r="V37" s="72"/>
      <c r="AE37" s="204"/>
      <c r="AF37" s="204"/>
      <c r="AG37" s="204"/>
      <c r="AH37" s="204"/>
      <c r="AI37" s="204"/>
      <c r="AJ37" s="204"/>
      <c r="AK37" s="204"/>
    </row>
    <row r="38" spans="1:37" s="115" customFormat="1" ht="15" customHeight="1" hidden="1">
      <c r="A38" s="133"/>
      <c r="B38" s="133">
        <v>275</v>
      </c>
      <c r="C38" s="134" t="str">
        <f>VLOOKUP(B38,'Уч дев'!$A$3:$G$527,2,FALSE)</f>
        <v>Шабарина Полина</v>
      </c>
      <c r="D38" s="135">
        <f>VLOOKUP(B38,'Уч дев'!$A$3:$G$527,3,FALSE)</f>
        <v>2005</v>
      </c>
      <c r="E38" s="136" t="str">
        <f>VLOOKUP(B38,'Уч дев'!$A$3:$G$527,4,FALSE)</f>
        <v>1юн</v>
      </c>
      <c r="F38" s="134" t="str">
        <f>VLOOKUP(B38,'Уч дев'!$A$3:$G$527,5,FALSE)</f>
        <v>Пензенская</v>
      </c>
      <c r="G38" s="138" t="str">
        <f>VLOOKUP(B38,'Уч дев'!$A$3:$G$527,6,FALSE)</f>
        <v>ДЮСШ Мокшан</v>
      </c>
      <c r="H38" s="158" t="str">
        <f t="shared" si="2"/>
        <v>н.я:</v>
      </c>
      <c r="I38" s="180"/>
      <c r="J38" s="32" t="str">
        <f>VLOOKUP(B38,'Уч дев'!$A$3:$I$527,8,FALSE)</f>
        <v>л</v>
      </c>
      <c r="K38" s="180"/>
      <c r="L38" s="256" t="s">
        <v>526</v>
      </c>
      <c r="M38" s="257"/>
      <c r="N38" s="183" t="e">
        <f t="shared" si="3"/>
        <v>#VALUE!</v>
      </c>
      <c r="O38" s="184" t="str">
        <f>VLOOKUP(B38,'Уч дев'!$A$3:$G$527,7,FALSE)</f>
        <v>Деревянко С.И.</v>
      </c>
      <c r="P38" s="59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57"/>
      <c r="AF38" s="57"/>
      <c r="AG38" s="57"/>
      <c r="AH38" s="57"/>
      <c r="AI38" s="57"/>
      <c r="AJ38" s="57"/>
      <c r="AK38" s="57"/>
    </row>
    <row r="39" spans="1:37" s="115" customFormat="1" ht="15" customHeight="1" hidden="1">
      <c r="A39" s="133"/>
      <c r="B39" s="133">
        <v>231</v>
      </c>
      <c r="C39" s="134" t="str">
        <f>VLOOKUP(B39,'Уч дев'!$A$3:$G$527,2,FALSE)</f>
        <v>Архипова Милана</v>
      </c>
      <c r="D39" s="135">
        <f>VLOOKUP(B39,'Уч дев'!$A$3:$G$527,3,FALSE)</f>
        <v>2005</v>
      </c>
      <c r="E39" s="136"/>
      <c r="F39" s="134" t="str">
        <f>VLOOKUP(B39,'Уч дев'!$A$3:$G$527,5,FALSE)</f>
        <v>Пензенская</v>
      </c>
      <c r="G39" s="138" t="str">
        <f>VLOOKUP(B39,'Уч дев'!$A$3:$G$527,6,FALSE)</f>
        <v>ДЮСШ Сердобск</v>
      </c>
      <c r="H39" s="158" t="str">
        <f t="shared" si="2"/>
        <v>н.я:</v>
      </c>
      <c r="I39" s="180"/>
      <c r="J39" s="32">
        <f>VLOOKUP(B39,'Уч дев'!$A$3:$I$527,8,FALSE)</f>
        <v>0</v>
      </c>
      <c r="K39" s="180"/>
      <c r="L39" s="256" t="s">
        <v>526</v>
      </c>
      <c r="M39" s="257"/>
      <c r="N39" s="183" t="e">
        <f t="shared" si="3"/>
        <v>#VALUE!</v>
      </c>
      <c r="O39" s="184" t="str">
        <f>VLOOKUP(B39,'Уч дев'!$A$3:$G$527,7,FALSE)</f>
        <v>Фральцова Е.Н.</v>
      </c>
      <c r="P39" s="258"/>
      <c r="Q39" s="196"/>
      <c r="R39" s="196"/>
      <c r="S39" s="196"/>
      <c r="T39" s="196"/>
      <c r="V39" s="72"/>
      <c r="W39" s="72"/>
      <c r="X39" s="73"/>
      <c r="AE39" s="204"/>
      <c r="AF39" s="204"/>
      <c r="AG39" s="204"/>
      <c r="AH39" s="204"/>
      <c r="AI39" s="204"/>
      <c r="AJ39" s="204"/>
      <c r="AK39" s="204"/>
    </row>
    <row r="40" spans="1:37" s="115" customFormat="1" ht="15" customHeight="1" hidden="1">
      <c r="A40" s="133"/>
      <c r="B40" s="133">
        <v>243</v>
      </c>
      <c r="C40" s="134" t="e">
        <f>VLOOKUP(B40,'Уч дев'!$A$3:$G$527,2,FALSE)</f>
        <v>#N/A</v>
      </c>
      <c r="D40" s="135" t="e">
        <f>VLOOKUP(B40,'Уч дев'!$A$3:$G$527,3,FALSE)</f>
        <v>#N/A</v>
      </c>
      <c r="E40" s="136" t="e">
        <f>VLOOKUP(B40,'Уч дев'!$A$3:$G$527,4,FALSE)</f>
        <v>#N/A</v>
      </c>
      <c r="F40" s="134" t="e">
        <f>VLOOKUP(B40,'Уч дев'!$A$3:$G$527,5,FALSE)</f>
        <v>#N/A</v>
      </c>
      <c r="G40" s="138" t="e">
        <f>VLOOKUP(B40,'Уч дев'!$A$3:$G$527,6,FALSE)</f>
        <v>#N/A</v>
      </c>
      <c r="H40" s="158" t="str">
        <f t="shared" si="2"/>
        <v>н.я:</v>
      </c>
      <c r="I40" s="180"/>
      <c r="J40" s="32" t="e">
        <f>VLOOKUP(B40,'Уч дев'!$A$3:$I$527,8,FALSE)</f>
        <v>#N/A</v>
      </c>
      <c r="K40" s="180"/>
      <c r="L40" s="256" t="s">
        <v>526</v>
      </c>
      <c r="M40" s="257"/>
      <c r="N40" s="183" t="e">
        <f t="shared" si="3"/>
        <v>#VALUE!</v>
      </c>
      <c r="O40" s="184" t="e">
        <f>VLOOKUP(B40,'Уч дев'!$A$3:$G$527,7,FALSE)</f>
        <v>#N/A</v>
      </c>
      <c r="P40" s="59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57"/>
      <c r="AF40" s="57"/>
      <c r="AG40" s="57"/>
      <c r="AH40" s="57"/>
      <c r="AI40" s="57"/>
      <c r="AJ40" s="57"/>
      <c r="AK40" s="57"/>
    </row>
    <row r="41" spans="1:37" s="115" customFormat="1" ht="15" customHeight="1" hidden="1">
      <c r="A41" s="133"/>
      <c r="B41" s="133">
        <v>207</v>
      </c>
      <c r="C41" s="134" t="str">
        <f>VLOOKUP(B41,'Уч дев'!$A$3:$G$527,2,FALSE)</f>
        <v>Шалимова Ксения</v>
      </c>
      <c r="D41" s="135" t="str">
        <f>VLOOKUP(B41,'Уч дев'!$A$3:$G$527,3,FALSE)</f>
        <v>2005</v>
      </c>
      <c r="E41" s="136">
        <f>VLOOKUP(B41,'Уч дев'!$A$3:$G$527,4,FALSE)</f>
        <v>3</v>
      </c>
      <c r="F41" s="134" t="str">
        <f>VLOOKUP(B41,'Уч дев'!$A$3:$G$527,5,FALSE)</f>
        <v>Пензенская</v>
      </c>
      <c r="G41" s="138" t="str">
        <f>VLOOKUP(B41,'Уч дев'!$A$3:$G$527,6,FALSE)</f>
        <v>ДЮСШ Нижнеломовский</v>
      </c>
      <c r="H41" s="158" t="str">
        <f t="shared" si="2"/>
        <v>н.я:</v>
      </c>
      <c r="I41" s="180"/>
      <c r="J41" s="32">
        <f>VLOOKUP(B41,'Уч дев'!$A$3:$I$527,8,FALSE)</f>
        <v>0</v>
      </c>
      <c r="K41" s="180"/>
      <c r="L41" s="256" t="s">
        <v>526</v>
      </c>
      <c r="M41" s="257"/>
      <c r="N41" s="183" t="e">
        <f t="shared" si="3"/>
        <v>#VALUE!</v>
      </c>
      <c r="O41" s="184" t="str">
        <f>VLOOKUP(B41,'Уч дев'!$A$3:$G$527,7,FALSE)</f>
        <v>Курлыкин Д.Ю. Попов А.Ю.</v>
      </c>
      <c r="P41" s="59"/>
      <c r="Q41" s="133"/>
      <c r="R41" s="133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57"/>
      <c r="AF41" s="57"/>
      <c r="AG41" s="57"/>
      <c r="AH41" s="57"/>
      <c r="AI41" s="57"/>
      <c r="AJ41" s="57"/>
      <c r="AK41" s="57"/>
    </row>
    <row r="42" spans="1:37" s="115" customFormat="1" ht="15" customHeight="1" hidden="1">
      <c r="A42" s="133"/>
      <c r="B42" s="133">
        <v>289</v>
      </c>
      <c r="C42" s="134" t="str">
        <f>VLOOKUP(B42,'Уч дев'!$A$3:$G$527,2,FALSE)</f>
        <v>Моисеева Анастасия</v>
      </c>
      <c r="D42" s="135">
        <f>VLOOKUP(B42,'Уч дев'!$A$3:$G$527,3,FALSE)</f>
        <v>2005</v>
      </c>
      <c r="E42" s="136"/>
      <c r="F42" s="134" t="str">
        <f>VLOOKUP(B42,'Уч дев'!$A$3:$G$527,5,FALSE)</f>
        <v>Пензенская</v>
      </c>
      <c r="G42" s="138" t="str">
        <f>VLOOKUP(B42,'Уч дев'!$A$3:$G$527,6,FALSE)</f>
        <v>ДЮСШ-2 Кузнецк</v>
      </c>
      <c r="H42" s="158" t="str">
        <f t="shared" si="2"/>
        <v>н.я:</v>
      </c>
      <c r="I42" s="180"/>
      <c r="J42" s="32">
        <f>VLOOKUP(B42,'Уч дев'!$A$3:$I$527,8,FALSE)</f>
        <v>0</v>
      </c>
      <c r="K42" s="180"/>
      <c r="L42" s="256" t="s">
        <v>526</v>
      </c>
      <c r="M42" s="257"/>
      <c r="N42" s="183" t="e">
        <f t="shared" si="3"/>
        <v>#VALUE!</v>
      </c>
      <c r="O42" s="184" t="str">
        <f>VLOOKUP(B42,'Уч дев'!$A$3:$G$527,7,FALSE)</f>
        <v>Акатьев В.В.</v>
      </c>
      <c r="P42" s="59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57"/>
      <c r="AF42" s="57"/>
      <c r="AG42" s="57"/>
      <c r="AH42" s="57"/>
      <c r="AI42" s="57"/>
      <c r="AJ42" s="57"/>
      <c r="AK42" s="57"/>
    </row>
    <row r="43" spans="1:37" s="72" customFormat="1" ht="15" customHeight="1" hidden="1">
      <c r="A43" s="133"/>
      <c r="B43" s="133">
        <v>247</v>
      </c>
      <c r="C43" s="134" t="str">
        <f>VLOOKUP(B43,'Уч дев'!$A$3:$G$527,2,FALSE)</f>
        <v>Кадышева Эльвира</v>
      </c>
      <c r="D43" s="135">
        <f>VLOOKUP(B43,'Уч дев'!$A$3:$G$527,3,FALSE)</f>
        <v>2004</v>
      </c>
      <c r="E43" s="136">
        <f>VLOOKUP(B43,'Уч дев'!$A$3:$G$527,4,FALSE)</f>
        <v>0</v>
      </c>
      <c r="F43" s="134" t="str">
        <f>VLOOKUP(B43,'Уч дев'!$A$3:$G$527,5,FALSE)</f>
        <v>Пензенская</v>
      </c>
      <c r="G43" s="138" t="str">
        <f>VLOOKUP(B43,'Уч дев'!$A$3:$G$527,6,FALSE)</f>
        <v>Засечное</v>
      </c>
      <c r="H43" s="158" t="str">
        <f t="shared" si="2"/>
        <v>н.я:</v>
      </c>
      <c r="I43" s="180"/>
      <c r="J43" s="32">
        <f>VLOOKUP(B43,'Уч дев'!$A$3:$I$527,8,FALSE)</f>
        <v>0</v>
      </c>
      <c r="K43" s="180"/>
      <c r="L43" s="256" t="s">
        <v>526</v>
      </c>
      <c r="M43" s="257"/>
      <c r="N43" s="183" t="e">
        <f t="shared" si="3"/>
        <v>#VALUE!</v>
      </c>
      <c r="O43" s="184" t="str">
        <f>VLOOKUP(B43,'Уч дев'!$A$3:$G$527,7,FALSE)</f>
        <v>Чернышов А.В.</v>
      </c>
      <c r="P43" s="59"/>
      <c r="AE43" s="57"/>
      <c r="AF43" s="57"/>
      <c r="AG43" s="57"/>
      <c r="AH43" s="57"/>
      <c r="AI43" s="57"/>
      <c r="AJ43" s="57"/>
      <c r="AK43" s="57"/>
    </row>
    <row r="44" spans="1:37" s="72" customFormat="1" ht="15" customHeight="1" hidden="1">
      <c r="A44" s="133"/>
      <c r="B44" s="133">
        <v>618</v>
      </c>
      <c r="C44" s="134" t="str">
        <f>VLOOKUP(B44,'Уч дев'!$A$3:$G$527,2,FALSE)</f>
        <v>Горбачева Дарья</v>
      </c>
      <c r="D44" s="135">
        <f>VLOOKUP(B44,'Уч дев'!$A$3:$G$527,3,FALSE)</f>
        <v>2004</v>
      </c>
      <c r="E44" s="136" t="str">
        <f>VLOOKUP(B44,'Уч дев'!$A$3:$G$527,4,FALSE)</f>
        <v>3</v>
      </c>
      <c r="F44" s="134" t="str">
        <f>VLOOKUP(B44,'Уч дев'!$A$3:$G$527,5,FALSE)</f>
        <v>Пензенская</v>
      </c>
      <c r="G44" s="138" t="str">
        <f>VLOOKUP(B44,'Уч дев'!$A$3:$G$527,6,FALSE)</f>
        <v>КСШОР</v>
      </c>
      <c r="H44" s="158" t="str">
        <f t="shared" si="2"/>
        <v>н.я:</v>
      </c>
      <c r="I44" s="180"/>
      <c r="J44" s="32">
        <f>VLOOKUP(B44,'Уч дев'!$A$3:$I$527,8,FALSE)</f>
        <v>0</v>
      </c>
      <c r="K44" s="180"/>
      <c r="L44" s="256" t="s">
        <v>526</v>
      </c>
      <c r="M44" s="257"/>
      <c r="N44" s="183" t="e">
        <f t="shared" si="3"/>
        <v>#VALUE!</v>
      </c>
      <c r="O44" s="184" t="str">
        <f>VLOOKUP(B44,'Уч дев'!$A$3:$G$527,7,FALSE)</f>
        <v>Кузнецов А.М.</v>
      </c>
      <c r="P44" s="59"/>
      <c r="Q44" s="133"/>
      <c r="AE44" s="57"/>
      <c r="AF44" s="57"/>
      <c r="AG44" s="57"/>
      <c r="AH44" s="57"/>
      <c r="AI44" s="57"/>
      <c r="AJ44" s="57"/>
      <c r="AK44" s="57"/>
    </row>
    <row r="45" spans="1:37" s="74" customFormat="1" ht="15.75" customHeight="1">
      <c r="A45" s="142" t="s">
        <v>527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58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</row>
    <row r="46" spans="1:37" s="1" customFormat="1" ht="15.75" customHeight="1">
      <c r="A46" s="20" t="s">
        <v>574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58"/>
      <c r="V46" s="58"/>
      <c r="W46" s="72"/>
      <c r="X46" s="73"/>
      <c r="Y46" s="74"/>
      <c r="Z46" s="74"/>
      <c r="AA46" s="74"/>
      <c r="AB46" s="74"/>
      <c r="AC46" s="74"/>
      <c r="AD46" s="74"/>
      <c r="AE46" s="200"/>
      <c r="AF46" s="200"/>
      <c r="AG46" s="200"/>
      <c r="AH46" s="200"/>
      <c r="AI46" s="200"/>
      <c r="AJ46" s="200"/>
      <c r="AK46" s="200"/>
    </row>
    <row r="47" spans="1:37" s="2" customFormat="1" ht="13.5" customHeight="1">
      <c r="A47" s="21"/>
      <c r="B47" s="22"/>
      <c r="C47" s="23" t="s">
        <v>500</v>
      </c>
      <c r="D47" s="24"/>
      <c r="E47" s="25"/>
      <c r="F47" s="26"/>
      <c r="H47" s="145"/>
      <c r="I47" s="145"/>
      <c r="J47" s="251"/>
      <c r="K47" s="172" t="s">
        <v>512</v>
      </c>
      <c r="L47" s="252"/>
      <c r="M47" s="253"/>
      <c r="N47" s="173"/>
      <c r="O47" s="39" t="s">
        <v>601</v>
      </c>
      <c r="P47" s="146" t="s">
        <v>529</v>
      </c>
      <c r="Q47" s="146"/>
      <c r="R47" s="147" t="s">
        <v>602</v>
      </c>
      <c r="S47" s="147"/>
      <c r="T47" s="147"/>
      <c r="U47" s="60"/>
      <c r="V47" s="72"/>
      <c r="W47" s="72"/>
      <c r="X47" s="73"/>
      <c r="Y47" s="75"/>
      <c r="Z47" s="75"/>
      <c r="AA47" s="75"/>
      <c r="AB47" s="75"/>
      <c r="AC47" s="75"/>
      <c r="AD47" s="75"/>
      <c r="AE47" s="86"/>
      <c r="AF47" s="86"/>
      <c r="AG47" s="86"/>
      <c r="AH47" s="86"/>
      <c r="AI47" s="86"/>
      <c r="AJ47" s="86"/>
      <c r="AK47" s="86"/>
    </row>
    <row r="48" spans="1:37" s="3" customFormat="1" ht="24.75" customHeight="1">
      <c r="A48" s="123" t="s">
        <v>505</v>
      </c>
      <c r="B48" s="123" t="s">
        <v>506</v>
      </c>
      <c r="C48" s="123" t="s">
        <v>2</v>
      </c>
      <c r="D48" s="124" t="s">
        <v>3</v>
      </c>
      <c r="E48" s="123" t="s">
        <v>4</v>
      </c>
      <c r="F48" s="123" t="s">
        <v>5</v>
      </c>
      <c r="G48" s="125" t="s">
        <v>6</v>
      </c>
      <c r="H48" s="174" t="s">
        <v>508</v>
      </c>
      <c r="I48" s="175" t="s">
        <v>509</v>
      </c>
      <c r="J48" s="254"/>
      <c r="K48" s="175" t="s">
        <v>510</v>
      </c>
      <c r="L48" s="124" t="s">
        <v>511</v>
      </c>
      <c r="M48" s="255" t="s">
        <v>512</v>
      </c>
      <c r="N48" s="148" t="s">
        <v>513</v>
      </c>
      <c r="O48" s="176" t="s">
        <v>7</v>
      </c>
      <c r="P48" s="188" t="s">
        <v>514</v>
      </c>
      <c r="Q48" s="188"/>
      <c r="R48" s="188"/>
      <c r="S48" s="189" t="s">
        <v>515</v>
      </c>
      <c r="T48" s="188" t="s">
        <v>505</v>
      </c>
      <c r="U48" s="105"/>
      <c r="V48" s="191"/>
      <c r="W48" s="191"/>
      <c r="X48" s="201"/>
      <c r="AE48" s="202"/>
      <c r="AF48" s="202"/>
      <c r="AG48" s="202"/>
      <c r="AH48" s="202"/>
      <c r="AI48" s="202"/>
      <c r="AJ48" s="202"/>
      <c r="AK48" s="202"/>
    </row>
    <row r="49" spans="1:37" s="72" customFormat="1" ht="13.5" customHeight="1">
      <c r="A49" s="81">
        <v>1</v>
      </c>
      <c r="B49" s="133">
        <v>315</v>
      </c>
      <c r="C49" s="134" t="str">
        <f>VLOOKUP(B49,'Уч дев'!$A$3:$G$527,2,FALSE)</f>
        <v>Жучкова Софья</v>
      </c>
      <c r="D49" s="135">
        <f>VLOOKUP(B49,'Уч дев'!$A$3:$G$527,3,FALSE)</f>
        <v>2002</v>
      </c>
      <c r="E49" s="136"/>
      <c r="F49" s="134" t="str">
        <f>VLOOKUP(B49,'Уч дев'!$A$3:$G$527,5,FALSE)</f>
        <v>Тульская</v>
      </c>
      <c r="G49" s="138" t="str">
        <f>VLOOKUP(B49,'Уч дев'!$A$3:$G$527,6,FALSE)</f>
        <v>ЦСП-СШОР л/а</v>
      </c>
      <c r="H49" s="158" t="str">
        <f>CONCATENATE(L49,"",M49)</f>
        <v>58,7</v>
      </c>
      <c r="I49" s="180">
        <f aca="true" t="shared" si="4" ref="I49:I67">LOOKUP(N49,$U$1:$AC$1,$U$2:$AC$2)</f>
        <v>1</v>
      </c>
      <c r="J49" s="32">
        <f>VLOOKUP(B49,'Уч дев'!$A$3:$I$527,8,FALSE)</f>
        <v>0</v>
      </c>
      <c r="K49" s="180"/>
      <c r="L49" s="256"/>
      <c r="M49" s="257" t="s">
        <v>603</v>
      </c>
      <c r="N49" s="183">
        <f aca="true" t="shared" si="5" ref="N49:N69">(L49*100)+M49</f>
        <v>58.7</v>
      </c>
      <c r="O49" s="184" t="str">
        <f>VLOOKUP(B49,'Уч дев'!$A$3:$G$527,7,FALSE)</f>
        <v>Ковтун Н.Н.</v>
      </c>
      <c r="P49" s="59"/>
      <c r="AE49" s="57"/>
      <c r="AF49" s="57"/>
      <c r="AG49" s="57"/>
      <c r="AH49" s="57"/>
      <c r="AI49" s="57"/>
      <c r="AJ49" s="57"/>
      <c r="AK49" s="57"/>
    </row>
    <row r="50" spans="1:37" s="72" customFormat="1" ht="13.5" customHeight="1">
      <c r="A50" s="81">
        <v>2</v>
      </c>
      <c r="B50" s="133">
        <v>147</v>
      </c>
      <c r="C50" s="134" t="str">
        <f>VLOOKUP(B50,'Уч дев'!$A$3:$G$527,2,FALSE)</f>
        <v>Жаринова Елена</v>
      </c>
      <c r="D50" s="135">
        <f>VLOOKUP(B50,'Уч дев'!$A$3:$G$527,3,FALSE)</f>
        <v>2002</v>
      </c>
      <c r="E50" s="136"/>
      <c r="F50" s="134" t="str">
        <f>VLOOKUP(B50,'Уч дев'!$A$3:$G$527,5,FALSE)</f>
        <v>Саратовская</v>
      </c>
      <c r="G50" s="138" t="str">
        <f>VLOOKUP(B50,'Уч дев'!$A$3:$G$527,6,FALSE)</f>
        <v>СШОР-6</v>
      </c>
      <c r="H50" s="158" t="str">
        <f aca="true" t="shared" si="6" ref="H50:H69">CONCATENATE(L50,":",M50)</f>
        <v>1:01,6</v>
      </c>
      <c r="I50" s="180">
        <f t="shared" si="4"/>
        <v>1</v>
      </c>
      <c r="J50" s="32">
        <f>VLOOKUP(B50,'Уч дев'!$A$3:$I$527,8,FALSE)</f>
        <v>0</v>
      </c>
      <c r="K50" s="180"/>
      <c r="L50" s="256">
        <v>1</v>
      </c>
      <c r="M50" s="257" t="s">
        <v>604</v>
      </c>
      <c r="N50" s="183">
        <f t="shared" si="5"/>
        <v>101.6</v>
      </c>
      <c r="O50" s="184" t="str">
        <f>VLOOKUP(B50,'Уч дев'!$A$3:$G$527,7,FALSE)</f>
        <v>Тихненко С.Г.</v>
      </c>
      <c r="P50" s="59"/>
      <c r="AE50" s="57"/>
      <c r="AF50" s="57"/>
      <c r="AG50" s="57"/>
      <c r="AH50" s="57"/>
      <c r="AI50" s="57"/>
      <c r="AJ50" s="57"/>
      <c r="AK50" s="57"/>
    </row>
    <row r="51" spans="1:37" s="72" customFormat="1" ht="13.5" customHeight="1">
      <c r="A51" s="81">
        <v>3</v>
      </c>
      <c r="B51" s="133">
        <v>149</v>
      </c>
      <c r="C51" s="134" t="str">
        <f>VLOOKUP(B51,'Уч дев'!$A$3:$G$527,2,FALSE)</f>
        <v>Плотникова Елизавета</v>
      </c>
      <c r="D51" s="135">
        <f>VLOOKUP(B51,'Уч дев'!$A$3:$G$527,3,FALSE)</f>
        <v>2003</v>
      </c>
      <c r="E51" s="136"/>
      <c r="F51" s="134" t="str">
        <f>VLOOKUP(B51,'Уч дев'!$A$3:$G$527,5,FALSE)</f>
        <v>Саратовская</v>
      </c>
      <c r="G51" s="138" t="str">
        <f>VLOOKUP(B51,'Уч дев'!$A$3:$G$527,6,FALSE)</f>
        <v>СШОР-6</v>
      </c>
      <c r="H51" s="158" t="str">
        <f t="shared" si="6"/>
        <v>1:02,7</v>
      </c>
      <c r="I51" s="180">
        <f t="shared" si="4"/>
        <v>2</v>
      </c>
      <c r="J51" s="32">
        <f>VLOOKUP(B51,'Уч дев'!$A$3:$I$527,8,FALSE)</f>
        <v>0</v>
      </c>
      <c r="K51" s="180"/>
      <c r="L51" s="256">
        <v>1</v>
      </c>
      <c r="M51" s="257" t="s">
        <v>582</v>
      </c>
      <c r="N51" s="183">
        <f t="shared" si="5"/>
        <v>102.7</v>
      </c>
      <c r="O51" s="184" t="str">
        <f>VLOOKUP(B51,'Уч дев'!$A$3:$G$527,7,FALSE)</f>
        <v>Тихненко С.Г.</v>
      </c>
      <c r="P51" s="59"/>
      <c r="AE51" s="57"/>
      <c r="AF51" s="57"/>
      <c r="AG51" s="57"/>
      <c r="AH51" s="57"/>
      <c r="AI51" s="57"/>
      <c r="AJ51" s="57"/>
      <c r="AK51" s="57"/>
    </row>
    <row r="52" spans="1:37" s="72" customFormat="1" ht="13.5" customHeight="1">
      <c r="A52" s="81">
        <v>3</v>
      </c>
      <c r="B52" s="133">
        <v>387</v>
      </c>
      <c r="C52" s="134" t="str">
        <f>VLOOKUP(B52,'Уч дев'!$A$3:$G$527,2,FALSE)</f>
        <v>Савинова Кристина</v>
      </c>
      <c r="D52" s="135">
        <f>VLOOKUP(B52,'Уч дев'!$A$3:$G$527,3,FALSE)</f>
        <v>2003</v>
      </c>
      <c r="E52" s="136"/>
      <c r="F52" s="134" t="str">
        <f>VLOOKUP(B52,'Уч дев'!$A$3:$G$527,5,FALSE)</f>
        <v>Пензенская</v>
      </c>
      <c r="G52" s="138" t="str">
        <f>VLOOKUP(B52,'Уч дев'!$A$3:$G$527,6,FALSE)</f>
        <v>КСШОР</v>
      </c>
      <c r="H52" s="158" t="str">
        <f t="shared" si="6"/>
        <v>1:02,7</v>
      </c>
      <c r="I52" s="180">
        <f t="shared" si="4"/>
        <v>2</v>
      </c>
      <c r="J52" s="32">
        <f>VLOOKUP(B52,'Уч дев'!$A$3:$I$527,8,FALSE)</f>
        <v>0</v>
      </c>
      <c r="K52" s="180"/>
      <c r="L52" s="256">
        <v>1</v>
      </c>
      <c r="M52" s="257" t="s">
        <v>582</v>
      </c>
      <c r="N52" s="183">
        <f t="shared" si="5"/>
        <v>102.7</v>
      </c>
      <c r="O52" s="184" t="str">
        <f>VLOOKUP(B52,'Уч дев'!$A$3:$G$527,7,FALSE)</f>
        <v>Ступникова Г.В.</v>
      </c>
      <c r="P52" s="59"/>
      <c r="AE52" s="57"/>
      <c r="AF52" s="57"/>
      <c r="AG52" s="57"/>
      <c r="AH52" s="57"/>
      <c r="AI52" s="57"/>
      <c r="AJ52" s="57"/>
      <c r="AK52" s="57"/>
    </row>
    <row r="53" spans="1:37" s="72" customFormat="1" ht="13.5" customHeight="1">
      <c r="A53" s="81">
        <v>5</v>
      </c>
      <c r="B53" s="133">
        <v>287</v>
      </c>
      <c r="C53" s="134" t="str">
        <f>VLOOKUP(B53,'Уч дев'!$A$3:$G$527,2,FALSE)</f>
        <v>Харитонова Арина</v>
      </c>
      <c r="D53" s="135">
        <f>VLOOKUP(B53,'Уч дев'!$A$3:$G$527,3,FALSE)</f>
        <v>2002</v>
      </c>
      <c r="E53" s="136"/>
      <c r="F53" s="134" t="str">
        <f>VLOOKUP(B53,'Уч дев'!$A$3:$G$527,5,FALSE)</f>
        <v>Пензенская</v>
      </c>
      <c r="G53" s="138" t="str">
        <f>VLOOKUP(B53,'Уч дев'!$A$3:$G$527,6,FALSE)</f>
        <v>ДЮСШ-2 Кузнецк</v>
      </c>
      <c r="H53" s="158" t="str">
        <f t="shared" si="6"/>
        <v>1:03,1</v>
      </c>
      <c r="I53" s="180">
        <f t="shared" si="4"/>
        <v>2</v>
      </c>
      <c r="J53" s="32">
        <f>VLOOKUP(B53,'Уч дев'!$A$3:$I$527,8,FALSE)</f>
        <v>0</v>
      </c>
      <c r="K53" s="180"/>
      <c r="L53" s="256">
        <v>1</v>
      </c>
      <c r="M53" s="257" t="s">
        <v>605</v>
      </c>
      <c r="N53" s="183">
        <f t="shared" si="5"/>
        <v>103.1</v>
      </c>
      <c r="O53" s="184" t="str">
        <f>VLOOKUP(B53,'Уч дев'!$A$3:$G$527,7,FALSE)</f>
        <v>Акатьев В.В.</v>
      </c>
      <c r="P53" s="59"/>
      <c r="AE53" s="57"/>
      <c r="AF53" s="57"/>
      <c r="AG53" s="57"/>
      <c r="AH53" s="57"/>
      <c r="AI53" s="57"/>
      <c r="AJ53" s="57"/>
      <c r="AK53" s="57"/>
    </row>
    <row r="54" spans="1:37" s="72" customFormat="1" ht="13.5" customHeight="1">
      <c r="A54" s="81">
        <v>6</v>
      </c>
      <c r="B54" s="133">
        <v>84</v>
      </c>
      <c r="C54" s="134" t="str">
        <f>VLOOKUP(B54,'Уч дев'!$A$3:$G$527,2,FALSE)</f>
        <v>Полякова Анастасия</v>
      </c>
      <c r="D54" s="135">
        <f>VLOOKUP(B54,'Уч дев'!$A$3:$G$527,3,FALSE)</f>
        <v>2003</v>
      </c>
      <c r="E54" s="136"/>
      <c r="F54" s="134" t="str">
        <f>VLOOKUP(B54,'Уч дев'!$A$3:$G$527,5,FALSE)</f>
        <v>Саратовская</v>
      </c>
      <c r="G54" s="138" t="str">
        <f>VLOOKUP(B54,'Уч дев'!$A$3:$G$527,6,FALSE)</f>
        <v>ДЮСШ Энгельс</v>
      </c>
      <c r="H54" s="158" t="str">
        <f t="shared" si="6"/>
        <v>1:03,8</v>
      </c>
      <c r="I54" s="180">
        <f t="shared" si="4"/>
        <v>2</v>
      </c>
      <c r="J54" s="32">
        <f>VLOOKUP(B54,'Уч дев'!$A$3:$I$527,8,FALSE)</f>
        <v>0</v>
      </c>
      <c r="K54" s="180"/>
      <c r="L54" s="256">
        <v>1</v>
      </c>
      <c r="M54" s="257" t="s">
        <v>606</v>
      </c>
      <c r="N54" s="183">
        <f t="shared" si="5"/>
        <v>103.8</v>
      </c>
      <c r="O54" s="184" t="str">
        <f>VLOOKUP(B54,'Уч дев'!$A$3:$G$527,7,FALSE)</f>
        <v>Бабушкина О.И.</v>
      </c>
      <c r="P54" s="59"/>
      <c r="AE54" s="57"/>
      <c r="AF54" s="57"/>
      <c r="AG54" s="57"/>
      <c r="AH54" s="57"/>
      <c r="AI54" s="57"/>
      <c r="AJ54" s="57"/>
      <c r="AK54" s="57"/>
    </row>
    <row r="55" spans="1:37" s="72" customFormat="1" ht="13.5" customHeight="1">
      <c r="A55" s="81">
        <v>7</v>
      </c>
      <c r="B55" s="133">
        <v>488</v>
      </c>
      <c r="C55" s="134" t="str">
        <f>VLOOKUP(B55,'Уч дев'!$A$3:$G$527,2,FALSE)</f>
        <v>Журавлева Елена</v>
      </c>
      <c r="D55" s="135">
        <f>VLOOKUP(B55,'Уч дев'!$A$3:$G$527,3,FALSE)</f>
        <v>2003</v>
      </c>
      <c r="E55" s="136"/>
      <c r="F55" s="134" t="str">
        <f>VLOOKUP(B55,'Уч дев'!$A$3:$G$527,5,FALSE)</f>
        <v>Пензенская</v>
      </c>
      <c r="G55" s="138" t="str">
        <f>VLOOKUP(B55,'Уч дев'!$A$3:$G$527,6,FALSE)</f>
        <v>КСШОР</v>
      </c>
      <c r="H55" s="158" t="str">
        <f t="shared" si="6"/>
        <v>1:04,0</v>
      </c>
      <c r="I55" s="180">
        <f t="shared" si="4"/>
        <v>2</v>
      </c>
      <c r="J55" s="32" t="str">
        <f>VLOOKUP(B55,'Уч дев'!$A$3:$I$527,8,FALSE)</f>
        <v>л</v>
      </c>
      <c r="K55" s="180"/>
      <c r="L55" s="256">
        <v>1</v>
      </c>
      <c r="M55" s="257" t="s">
        <v>607</v>
      </c>
      <c r="N55" s="183">
        <f t="shared" si="5"/>
        <v>104</v>
      </c>
      <c r="O55" s="184" t="str">
        <f>VLOOKUP(B55,'Уч дев'!$A$3:$G$527,7,FALSE)</f>
        <v>Карасик Н.А.,А.Г.</v>
      </c>
      <c r="P55" s="59"/>
      <c r="AE55" s="57"/>
      <c r="AF55" s="57"/>
      <c r="AG55" s="57"/>
      <c r="AH55" s="57"/>
      <c r="AI55" s="57"/>
      <c r="AJ55" s="57"/>
      <c r="AK55" s="57"/>
    </row>
    <row r="56" spans="1:37" s="72" customFormat="1" ht="13.5" customHeight="1">
      <c r="A56" s="81">
        <v>8</v>
      </c>
      <c r="B56" s="133">
        <v>395</v>
      </c>
      <c r="C56" s="134" t="str">
        <f>VLOOKUP(B56,'Уч дев'!$A$3:$G$527,2,FALSE)</f>
        <v>Кудашкина Яна</v>
      </c>
      <c r="D56" s="135">
        <f>VLOOKUP(B56,'Уч дев'!$A$3:$G$527,3,FALSE)</f>
        <v>2002</v>
      </c>
      <c r="E56" s="136"/>
      <c r="F56" s="134" t="str">
        <f>VLOOKUP(B56,'Уч дев'!$A$3:$G$527,5,FALSE)</f>
        <v>Самарская</v>
      </c>
      <c r="G56" s="138" t="str">
        <f>VLOOKUP(B56,'Уч дев'!$A$3:$G$527,6,FALSE)</f>
        <v>СШОР-2 Самара</v>
      </c>
      <c r="H56" s="158" t="str">
        <f t="shared" si="6"/>
        <v>1:04,2</v>
      </c>
      <c r="I56" s="180">
        <f t="shared" si="4"/>
        <v>2</v>
      </c>
      <c r="J56" s="32">
        <f>VLOOKUP(B56,'Уч дев'!$A$3:$I$527,8,FALSE)</f>
        <v>0</v>
      </c>
      <c r="K56" s="180"/>
      <c r="L56" s="256">
        <v>1</v>
      </c>
      <c r="M56" s="257" t="s">
        <v>585</v>
      </c>
      <c r="N56" s="183">
        <f t="shared" si="5"/>
        <v>104.2</v>
      </c>
      <c r="O56" s="184" t="str">
        <f>VLOOKUP(B56,'Уч дев'!$A$3:$G$527,7,FALSE)</f>
        <v>Зайцев И.С., Андронов Ю.В.</v>
      </c>
      <c r="P56" s="59"/>
      <c r="AE56" s="57"/>
      <c r="AF56" s="57"/>
      <c r="AG56" s="57"/>
      <c r="AH56" s="57"/>
      <c r="AI56" s="57"/>
      <c r="AJ56" s="57"/>
      <c r="AK56" s="57"/>
    </row>
    <row r="57" spans="1:37" s="72" customFormat="1" ht="13.5" customHeight="1">
      <c r="A57" s="81">
        <v>9</v>
      </c>
      <c r="B57" s="133">
        <v>262</v>
      </c>
      <c r="C57" s="134" t="str">
        <f>VLOOKUP(B57,'Уч дев'!$A$3:$G$527,2,FALSE)</f>
        <v>Кудашова Ольга</v>
      </c>
      <c r="D57" s="135">
        <f>VLOOKUP(B57,'Уч дев'!$A$3:$G$527,3,FALSE)</f>
        <v>2002</v>
      </c>
      <c r="E57" s="136"/>
      <c r="F57" s="134" t="str">
        <f>VLOOKUP(B57,'Уч дев'!$A$3:$G$527,5,FALSE)</f>
        <v>Пензенская</v>
      </c>
      <c r="G57" s="138" t="str">
        <f>VLOOKUP(B57,'Уч дев'!$A$3:$G$527,6,FALSE)</f>
        <v>Мичурино</v>
      </c>
      <c r="H57" s="158" t="str">
        <f t="shared" si="6"/>
        <v>1:04,8</v>
      </c>
      <c r="I57" s="180">
        <f t="shared" si="4"/>
        <v>2</v>
      </c>
      <c r="J57" s="32">
        <f>VLOOKUP(B57,'Уч дев'!$A$3:$I$527,8,FALSE)</f>
        <v>0</v>
      </c>
      <c r="K57" s="180"/>
      <c r="L57" s="256">
        <v>1</v>
      </c>
      <c r="M57" s="257" t="s">
        <v>608</v>
      </c>
      <c r="N57" s="183">
        <f t="shared" si="5"/>
        <v>104.8</v>
      </c>
      <c r="O57" s="184" t="str">
        <f>VLOOKUP(B57,'Уч дев'!$A$3:$G$527,7,FALSE)</f>
        <v>Андреев В.В</v>
      </c>
      <c r="P57" s="59"/>
      <c r="AE57" s="57"/>
      <c r="AF57" s="57"/>
      <c r="AG57" s="57"/>
      <c r="AH57" s="57"/>
      <c r="AI57" s="57"/>
      <c r="AJ57" s="57"/>
      <c r="AK57" s="57"/>
    </row>
    <row r="58" spans="1:37" s="72" customFormat="1" ht="13.5" customHeight="1">
      <c r="A58" s="81">
        <v>10</v>
      </c>
      <c r="B58" s="133">
        <v>284</v>
      </c>
      <c r="C58" s="134" t="str">
        <f>VLOOKUP(B58,'Уч дев'!$A$3:$G$527,2,FALSE)</f>
        <v>Боронова Ульяна</v>
      </c>
      <c r="D58" s="135">
        <f>VLOOKUP(B58,'Уч дев'!$A$3:$G$527,3,FALSE)</f>
        <v>2002</v>
      </c>
      <c r="E58" s="136"/>
      <c r="F58" s="134" t="str">
        <f>VLOOKUP(B58,'Уч дев'!$A$3:$G$527,5,FALSE)</f>
        <v>Пензенская</v>
      </c>
      <c r="G58" s="138" t="str">
        <f>VLOOKUP(B58,'Уч дев'!$A$3:$G$527,6,FALSE)</f>
        <v>ДЮСШ-2 Кузнецк</v>
      </c>
      <c r="H58" s="158" t="str">
        <f t="shared" si="6"/>
        <v>1:04,9</v>
      </c>
      <c r="I58" s="180">
        <f t="shared" si="4"/>
        <v>2</v>
      </c>
      <c r="J58" s="32">
        <f>VLOOKUP(B58,'Уч дев'!$A$3:$I$527,8,FALSE)</f>
        <v>0</v>
      </c>
      <c r="K58" s="180"/>
      <c r="L58" s="256">
        <v>1</v>
      </c>
      <c r="M58" s="257" t="s">
        <v>609</v>
      </c>
      <c r="N58" s="183">
        <f t="shared" si="5"/>
        <v>104.9</v>
      </c>
      <c r="O58" s="184" t="str">
        <f>VLOOKUP(B58,'Уч дев'!$A$3:$G$527,7,FALSE)</f>
        <v>Акатьев В.В. ,Сафонова Т. В. </v>
      </c>
      <c r="P58" s="59"/>
      <c r="AE58" s="57"/>
      <c r="AF58" s="57"/>
      <c r="AG58" s="57"/>
      <c r="AH58" s="57"/>
      <c r="AI58" s="57"/>
      <c r="AJ58" s="57"/>
      <c r="AK58" s="57"/>
    </row>
    <row r="59" spans="1:37" s="72" customFormat="1" ht="13.5" customHeight="1">
      <c r="A59" s="81">
        <v>11</v>
      </c>
      <c r="B59" s="133">
        <v>49</v>
      </c>
      <c r="C59" s="134" t="str">
        <f>VLOOKUP(B59,'Уч дев'!$A$3:$G$527,2,FALSE)</f>
        <v>Власова Яна</v>
      </c>
      <c r="D59" s="135">
        <f>VLOOKUP(B59,'Уч дев'!$A$3:$G$527,3,FALSE)</f>
        <v>2003</v>
      </c>
      <c r="E59" s="136"/>
      <c r="F59" s="134" t="str">
        <f>VLOOKUP(B59,'Уч дев'!$A$3:$G$527,5,FALSE)</f>
        <v>Пензенская</v>
      </c>
      <c r="G59" s="138" t="str">
        <f>VLOOKUP(B59,'Уч дев'!$A$3:$G$527,6,FALSE)</f>
        <v>СШ-6</v>
      </c>
      <c r="H59" s="158" t="str">
        <f t="shared" si="6"/>
        <v>1:05,4</v>
      </c>
      <c r="I59" s="180">
        <f t="shared" si="4"/>
        <v>2</v>
      </c>
      <c r="J59" s="32">
        <f>VLOOKUP(B59,'Уч дев'!$A$3:$I$527,8,FALSE)</f>
        <v>0</v>
      </c>
      <c r="K59" s="180"/>
      <c r="L59" s="256">
        <v>1</v>
      </c>
      <c r="M59" s="257" t="s">
        <v>610</v>
      </c>
      <c r="N59" s="183">
        <f t="shared" si="5"/>
        <v>105.4</v>
      </c>
      <c r="O59" s="184" t="str">
        <f>VLOOKUP(B59,'Уч дев'!$A$3:$G$527,7,FALSE)</f>
        <v>Толмачев В.Ю.</v>
      </c>
      <c r="P59" s="59"/>
      <c r="AE59" s="57"/>
      <c r="AF59" s="57"/>
      <c r="AG59" s="57"/>
      <c r="AH59" s="57"/>
      <c r="AI59" s="57"/>
      <c r="AJ59" s="57"/>
      <c r="AK59" s="57"/>
    </row>
    <row r="60" spans="1:37" s="72" customFormat="1" ht="13.5" customHeight="1">
      <c r="A60" s="81">
        <v>12</v>
      </c>
      <c r="B60" s="133">
        <v>198</v>
      </c>
      <c r="C60" s="134" t="str">
        <f>VLOOKUP(B60,'Уч дев'!$A$3:$G$527,2,FALSE)</f>
        <v>Леус Екатерина</v>
      </c>
      <c r="D60" s="135">
        <f>VLOOKUP(B60,'Уч дев'!$A$3:$G$527,3,FALSE)</f>
        <v>2002</v>
      </c>
      <c r="E60" s="136"/>
      <c r="F60" s="134" t="str">
        <f>VLOOKUP(B60,'Уч дев'!$A$3:$G$527,5,FALSE)</f>
        <v>Пензенская</v>
      </c>
      <c r="G60" s="138" t="str">
        <f>VLOOKUP(B60,'Уч дев'!$A$3:$G$527,6,FALSE)</f>
        <v>СШ-6</v>
      </c>
      <c r="H60" s="158" t="str">
        <f t="shared" si="6"/>
        <v>1:06,5</v>
      </c>
      <c r="I60" s="180">
        <f t="shared" si="4"/>
        <v>2</v>
      </c>
      <c r="J60" s="32" t="str">
        <f>VLOOKUP(B60,'Уч дев'!$A$3:$I$527,8,FALSE)</f>
        <v>л</v>
      </c>
      <c r="K60" s="180"/>
      <c r="L60" s="256">
        <v>1</v>
      </c>
      <c r="M60" s="257" t="s">
        <v>611</v>
      </c>
      <c r="N60" s="183">
        <f t="shared" si="5"/>
        <v>106.5</v>
      </c>
      <c r="O60" s="184" t="str">
        <f>VLOOKUP(B60,'Уч дев'!$A$3:$G$527,7,FALSE)</f>
        <v>Дубоносова С.В.</v>
      </c>
      <c r="P60" s="59"/>
      <c r="AE60" s="57"/>
      <c r="AF60" s="57"/>
      <c r="AG60" s="57"/>
      <c r="AH60" s="57"/>
      <c r="AI60" s="57"/>
      <c r="AJ60" s="57"/>
      <c r="AK60" s="57"/>
    </row>
    <row r="61" spans="1:37" s="72" customFormat="1" ht="13.5" customHeight="1">
      <c r="A61" s="81">
        <v>13</v>
      </c>
      <c r="B61" s="133">
        <v>589</v>
      </c>
      <c r="C61" s="134" t="str">
        <f>VLOOKUP(B61,'Уч дев'!$A$3:$G$527,2,FALSE)</f>
        <v>Ненашева Людмила</v>
      </c>
      <c r="D61" s="135">
        <f>VLOOKUP(B61,'Уч дев'!$A$3:$G$527,3,FALSE)</f>
        <v>2003</v>
      </c>
      <c r="E61" s="136"/>
      <c r="F61" s="134" t="str">
        <f>VLOOKUP(B61,'Уч дев'!$A$3:$G$527,5,FALSE)</f>
        <v>Пензенская</v>
      </c>
      <c r="G61" s="138" t="str">
        <f>VLOOKUP(B61,'Уч дев'!$A$3:$G$527,6,FALSE)</f>
        <v>КСШОР</v>
      </c>
      <c r="H61" s="158" t="str">
        <f t="shared" si="6"/>
        <v>1:09,4</v>
      </c>
      <c r="I61" s="180">
        <f t="shared" si="4"/>
        <v>3</v>
      </c>
      <c r="J61" s="32" t="str">
        <f>VLOOKUP(B61,'Уч дев'!$A$3:$I$527,8,FALSE)</f>
        <v>л</v>
      </c>
      <c r="K61" s="180"/>
      <c r="L61" s="256">
        <v>1</v>
      </c>
      <c r="M61" s="257" t="s">
        <v>612</v>
      </c>
      <c r="N61" s="183">
        <f t="shared" si="5"/>
        <v>109.4</v>
      </c>
      <c r="O61" s="184" t="str">
        <f>VLOOKUP(B61,'Уч дев'!$A$3:$G$527,7,FALSE)</f>
        <v>Конова Т.В.</v>
      </c>
      <c r="P61" s="59"/>
      <c r="AE61" s="57"/>
      <c r="AF61" s="57"/>
      <c r="AG61" s="57"/>
      <c r="AH61" s="57"/>
      <c r="AI61" s="57"/>
      <c r="AJ61" s="57"/>
      <c r="AK61" s="57"/>
    </row>
    <row r="62" spans="1:37" s="72" customFormat="1" ht="13.5" customHeight="1">
      <c r="A62" s="81">
        <v>14</v>
      </c>
      <c r="B62" s="133">
        <v>210</v>
      </c>
      <c r="C62" s="134" t="str">
        <f>VLOOKUP(B62,'Уч дев'!$A$3:$G$527,2,FALSE)</f>
        <v>Паутова Марина</v>
      </c>
      <c r="D62" s="135" t="str">
        <f>VLOOKUP(B62,'Уч дев'!$A$3:$G$527,3,FALSE)</f>
        <v>2002</v>
      </c>
      <c r="E62" s="136"/>
      <c r="F62" s="134" t="str">
        <f>VLOOKUP(B62,'Уч дев'!$A$3:$G$527,5,FALSE)</f>
        <v>Пензенская</v>
      </c>
      <c r="G62" s="138" t="str">
        <f>VLOOKUP(B62,'Уч дев'!$A$3:$G$527,6,FALSE)</f>
        <v>ДЮСШ Нижнеломовский</v>
      </c>
      <c r="H62" s="158" t="str">
        <f t="shared" si="6"/>
        <v>1:09,7</v>
      </c>
      <c r="I62" s="180">
        <f t="shared" si="4"/>
        <v>3</v>
      </c>
      <c r="J62" s="32">
        <f>VLOOKUP(B62,'Уч дев'!$A$3:$I$527,8,FALSE)</f>
        <v>0</v>
      </c>
      <c r="K62" s="180"/>
      <c r="L62" s="256">
        <v>1</v>
      </c>
      <c r="M62" s="257" t="s">
        <v>613</v>
      </c>
      <c r="N62" s="183">
        <f t="shared" si="5"/>
        <v>109.7</v>
      </c>
      <c r="O62" s="184" t="str">
        <f>VLOOKUP(B62,'Уч дев'!$A$3:$G$527,7,FALSE)</f>
        <v>Бесчастнова Л.Н.</v>
      </c>
      <c r="P62" s="59"/>
      <c r="AE62" s="57"/>
      <c r="AF62" s="57"/>
      <c r="AG62" s="57"/>
      <c r="AH62" s="57"/>
      <c r="AI62" s="57"/>
      <c r="AJ62" s="57"/>
      <c r="AK62" s="57"/>
    </row>
    <row r="63" spans="1:37" s="72" customFormat="1" ht="13.5" customHeight="1">
      <c r="A63" s="81">
        <v>15</v>
      </c>
      <c r="B63" s="133">
        <v>422</v>
      </c>
      <c r="C63" s="134" t="str">
        <f>VLOOKUP(B63,'Уч дев'!$A$3:$G$527,2,FALSE)</f>
        <v>Бахурова Дарья</v>
      </c>
      <c r="D63" s="135">
        <f>VLOOKUP(B63,'Уч дев'!$A$3:$G$527,3,FALSE)</f>
        <v>2003</v>
      </c>
      <c r="E63" s="136"/>
      <c r="F63" s="134" t="str">
        <f>VLOOKUP(B63,'Уч дев'!$A$3:$G$527,5,FALSE)</f>
        <v>Тамбовская</v>
      </c>
      <c r="G63" s="138" t="str">
        <f>VLOOKUP(B63,'Уч дев'!$A$3:$G$527,6,FALSE)</f>
        <v>ДЮСШ-2 Котовск</v>
      </c>
      <c r="H63" s="158" t="str">
        <f t="shared" si="6"/>
        <v>1:10,5</v>
      </c>
      <c r="I63" s="180">
        <f t="shared" si="4"/>
        <v>3</v>
      </c>
      <c r="J63" s="32">
        <f>VLOOKUP(B63,'Уч дев'!$A$3:$I$527,8,FALSE)</f>
        <v>0</v>
      </c>
      <c r="K63" s="180"/>
      <c r="L63" s="256">
        <v>1</v>
      </c>
      <c r="M63" s="257" t="s">
        <v>614</v>
      </c>
      <c r="N63" s="183">
        <f t="shared" si="5"/>
        <v>110.5</v>
      </c>
      <c r="O63" s="184" t="str">
        <f>VLOOKUP(B63,'Уч дев'!$A$3:$G$527,7,FALSE)</f>
        <v>Мельникова Е.В.</v>
      </c>
      <c r="P63" s="59"/>
      <c r="AE63" s="57"/>
      <c r="AF63" s="57"/>
      <c r="AG63" s="57"/>
      <c r="AH63" s="57"/>
      <c r="AI63" s="57"/>
      <c r="AJ63" s="57"/>
      <c r="AK63" s="57"/>
    </row>
    <row r="64" spans="1:37" s="72" customFormat="1" ht="13.5" customHeight="1">
      <c r="A64" s="81">
        <v>16</v>
      </c>
      <c r="B64" s="133">
        <v>209</v>
      </c>
      <c r="C64" s="134" t="str">
        <f>VLOOKUP(B64,'Уч дев'!$A$3:$G$527,2,FALSE)</f>
        <v>Аникина Анна</v>
      </c>
      <c r="D64" s="135" t="str">
        <f>VLOOKUP(B64,'Уч дев'!$A$3:$G$527,3,FALSE)</f>
        <v>2002</v>
      </c>
      <c r="E64" s="136"/>
      <c r="F64" s="134" t="str">
        <f>VLOOKUP(B64,'Уч дев'!$A$3:$G$527,5,FALSE)</f>
        <v>Пензенская</v>
      </c>
      <c r="G64" s="138" t="str">
        <f>VLOOKUP(B64,'Уч дев'!$A$3:$G$527,6,FALSE)</f>
        <v>ДЮСШ Нижнеломовский</v>
      </c>
      <c r="H64" s="158" t="str">
        <f t="shared" si="6"/>
        <v>1:12,2</v>
      </c>
      <c r="I64" s="180" t="str">
        <f t="shared" si="4"/>
        <v>1ю</v>
      </c>
      <c r="J64" s="32">
        <f>VLOOKUP(B64,'Уч дев'!$A$3:$I$527,8,FALSE)</f>
        <v>0</v>
      </c>
      <c r="K64" s="180"/>
      <c r="L64" s="256">
        <v>1</v>
      </c>
      <c r="M64" s="257" t="s">
        <v>615</v>
      </c>
      <c r="N64" s="183">
        <f t="shared" si="5"/>
        <v>112.2</v>
      </c>
      <c r="O64" s="184" t="str">
        <f>VLOOKUP(B64,'Уч дев'!$A$3:$G$527,7,FALSE)</f>
        <v>Курлыкин Д.Ю. Попов А.Ю.</v>
      </c>
      <c r="P64" s="59"/>
      <c r="AE64" s="57"/>
      <c r="AF64" s="57"/>
      <c r="AG64" s="57"/>
      <c r="AH64" s="57"/>
      <c r="AI64" s="57"/>
      <c r="AJ64" s="57"/>
      <c r="AK64" s="57"/>
    </row>
    <row r="65" spans="1:37" s="72" customFormat="1" ht="13.5" customHeight="1">
      <c r="A65" s="81">
        <v>17</v>
      </c>
      <c r="B65" s="133">
        <v>335</v>
      </c>
      <c r="C65" s="134" t="str">
        <f>VLOOKUP(B65,'Уч дев'!$A$3:$G$527,2,FALSE)</f>
        <v>Шамшина Екатерина </v>
      </c>
      <c r="D65" s="135">
        <f>VLOOKUP(B65,'Уч дев'!$A$3:$G$527,3,FALSE)</f>
        <v>2003</v>
      </c>
      <c r="E65" s="136"/>
      <c r="F65" s="134" t="str">
        <f>VLOOKUP(B65,'Уч дев'!$A$3:$G$527,5,FALSE)</f>
        <v>Тамбовская</v>
      </c>
      <c r="G65" s="138" t="str">
        <f>VLOOKUP(B65,'Уч дев'!$A$3:$G$527,6,FALSE)</f>
        <v>ДЮСШ-1</v>
      </c>
      <c r="H65" s="158" t="str">
        <f t="shared" si="6"/>
        <v>1:13,5</v>
      </c>
      <c r="I65" s="180" t="str">
        <f t="shared" si="4"/>
        <v>1ю</v>
      </c>
      <c r="J65" s="32">
        <f>VLOOKUP(B65,'Уч дев'!$A$3:$I$527,8,FALSE)</f>
        <v>0</v>
      </c>
      <c r="K65" s="180"/>
      <c r="L65" s="256">
        <v>1</v>
      </c>
      <c r="M65" s="257" t="s">
        <v>616</v>
      </c>
      <c r="N65" s="183">
        <f t="shared" si="5"/>
        <v>113.5</v>
      </c>
      <c r="O65" s="184" t="str">
        <f>VLOOKUP(B65,'Уч дев'!$A$3:$G$527,7,FALSE)</f>
        <v>Чернова Г.Н.</v>
      </c>
      <c r="P65" s="59"/>
      <c r="AE65" s="57"/>
      <c r="AF65" s="57"/>
      <c r="AG65" s="57"/>
      <c r="AH65" s="57"/>
      <c r="AI65" s="57"/>
      <c r="AJ65" s="57"/>
      <c r="AK65" s="57"/>
    </row>
    <row r="66" spans="1:37" s="72" customFormat="1" ht="13.5" customHeight="1">
      <c r="A66" s="81">
        <v>18</v>
      </c>
      <c r="B66" s="133">
        <v>229</v>
      </c>
      <c r="C66" s="134" t="str">
        <f>VLOOKUP(B66,'Уч дев'!$A$3:$G$527,2,FALSE)</f>
        <v>Василистова Екатерина</v>
      </c>
      <c r="D66" s="135">
        <f>VLOOKUP(B66,'Уч дев'!$A$3:$G$527,3,FALSE)</f>
        <v>2002</v>
      </c>
      <c r="E66" s="136"/>
      <c r="F66" s="134" t="str">
        <f>VLOOKUP(B66,'Уч дев'!$A$3:$G$527,5,FALSE)</f>
        <v>Пензенская</v>
      </c>
      <c r="G66" s="138" t="str">
        <f>VLOOKUP(B66,'Уч дев'!$A$3:$G$527,6,FALSE)</f>
        <v>ДЮСШ Сердобск</v>
      </c>
      <c r="H66" s="158" t="str">
        <f t="shared" si="6"/>
        <v>1:14,6</v>
      </c>
      <c r="I66" s="180" t="str">
        <f t="shared" si="4"/>
        <v>1ю</v>
      </c>
      <c r="J66" s="32">
        <f>VLOOKUP(B66,'Уч дев'!$A$3:$I$527,8,FALSE)</f>
        <v>0</v>
      </c>
      <c r="K66" s="180"/>
      <c r="L66" s="256">
        <v>1</v>
      </c>
      <c r="M66" s="257" t="s">
        <v>617</v>
      </c>
      <c r="N66" s="183">
        <f t="shared" si="5"/>
        <v>114.6</v>
      </c>
      <c r="O66" s="184" t="str">
        <f>VLOOKUP(B66,'Уч дев'!$A$3:$G$527,7,FALSE)</f>
        <v>Фральцова Е.Н.</v>
      </c>
      <c r="P66" s="59"/>
      <c r="AE66" s="57"/>
      <c r="AF66" s="57"/>
      <c r="AG66" s="57"/>
      <c r="AH66" s="57"/>
      <c r="AI66" s="57"/>
      <c r="AJ66" s="57"/>
      <c r="AK66" s="57"/>
    </row>
    <row r="67" spans="1:37" s="72" customFormat="1" ht="13.5" customHeight="1">
      <c r="A67" s="81">
        <v>19</v>
      </c>
      <c r="B67" s="133">
        <v>228</v>
      </c>
      <c r="C67" s="134" t="str">
        <f>VLOOKUP(B67,'Уч дев'!$A$3:$G$527,2,FALSE)</f>
        <v>Байкова Алина</v>
      </c>
      <c r="D67" s="135">
        <f>VLOOKUP(B67,'Уч дев'!$A$3:$G$527,3,FALSE)</f>
        <v>2002</v>
      </c>
      <c r="E67" s="136"/>
      <c r="F67" s="134" t="str">
        <f>VLOOKUP(B67,'Уч дев'!$A$3:$G$527,5,FALSE)</f>
        <v>Пензенская</v>
      </c>
      <c r="G67" s="138" t="str">
        <f>VLOOKUP(B67,'Уч дев'!$A$3:$G$527,6,FALSE)</f>
        <v>ДЮСШ Сердобск</v>
      </c>
      <c r="H67" s="158" t="str">
        <f t="shared" si="6"/>
        <v>1:22,3</v>
      </c>
      <c r="I67" s="180" t="str">
        <f t="shared" si="4"/>
        <v>2ю</v>
      </c>
      <c r="J67" s="32">
        <f>VLOOKUP(B67,'Уч дев'!$A$3:$I$527,8,FALSE)</f>
        <v>0</v>
      </c>
      <c r="K67" s="180"/>
      <c r="L67" s="256">
        <v>1</v>
      </c>
      <c r="M67" s="257" t="s">
        <v>618</v>
      </c>
      <c r="N67" s="183">
        <f t="shared" si="5"/>
        <v>122.3</v>
      </c>
      <c r="O67" s="184" t="str">
        <f>VLOOKUP(B67,'Уч дев'!$A$3:$G$527,7,FALSE)</f>
        <v>Фральцова Е.Н.</v>
      </c>
      <c r="P67" s="59"/>
      <c r="AE67" s="57"/>
      <c r="AF67" s="57"/>
      <c r="AG67" s="57"/>
      <c r="AH67" s="57"/>
      <c r="AI67" s="57"/>
      <c r="AJ67" s="57"/>
      <c r="AK67" s="57"/>
    </row>
    <row r="68" spans="1:37" s="72" customFormat="1" ht="15.75" hidden="1">
      <c r="A68" s="81"/>
      <c r="B68" s="133">
        <v>224</v>
      </c>
      <c r="C68" s="134" t="str">
        <f>VLOOKUP(B68,'Уч дев'!$A$3:$G$527,2,FALSE)</f>
        <v>Ланцова Мария</v>
      </c>
      <c r="D68" s="135">
        <f>VLOOKUP(B68,'Уч дев'!$A$3:$G$527,3,FALSE)</f>
        <v>2002</v>
      </c>
      <c r="E68" s="136"/>
      <c r="F68" s="134" t="str">
        <f>VLOOKUP(B68,'Уч дев'!$A$3:$G$527,5,FALSE)</f>
        <v>Пензенская</v>
      </c>
      <c r="G68" s="138" t="str">
        <f>VLOOKUP(B68,'Уч дев'!$A$3:$G$527,6,FALSE)</f>
        <v>ДЮСШ Сердобск</v>
      </c>
      <c r="H68" s="158" t="str">
        <f t="shared" si="6"/>
        <v>н.я:</v>
      </c>
      <c r="I68" s="180"/>
      <c r="J68" s="32">
        <f>VLOOKUP(B68,'Уч дев'!$A$3:$I$527,8,FALSE)</f>
        <v>0</v>
      </c>
      <c r="K68" s="180"/>
      <c r="L68" s="256" t="s">
        <v>526</v>
      </c>
      <c r="M68" s="257"/>
      <c r="N68" s="183" t="e">
        <f t="shared" si="5"/>
        <v>#VALUE!</v>
      </c>
      <c r="O68" s="184" t="str">
        <f>VLOOKUP(B68,'Уч дев'!$A$3:$G$527,7,FALSE)</f>
        <v>Янина Е.С.</v>
      </c>
      <c r="P68" s="59"/>
      <c r="AE68" s="57"/>
      <c r="AF68" s="57"/>
      <c r="AG68" s="57"/>
      <c r="AH68" s="57"/>
      <c r="AI68" s="57"/>
      <c r="AJ68" s="57"/>
      <c r="AK68" s="57"/>
    </row>
    <row r="69" spans="1:37" s="72" customFormat="1" ht="15.75" hidden="1">
      <c r="A69" s="81"/>
      <c r="B69" s="133">
        <v>350</v>
      </c>
      <c r="C69" s="134" t="str">
        <f>VLOOKUP(B69,'Уч дев'!$A$3:$G$527,2,FALSE)</f>
        <v>Базыкина Надежда</v>
      </c>
      <c r="D69" s="135">
        <f>VLOOKUP(B69,'Уч дев'!$A$3:$G$527,3,FALSE)</f>
        <v>2002</v>
      </c>
      <c r="E69" s="136"/>
      <c r="F69" s="134" t="str">
        <f>VLOOKUP(B69,'Уч дев'!$A$3:$G$527,5,FALSE)</f>
        <v>Тамбовская</v>
      </c>
      <c r="G69" s="138" t="str">
        <f>VLOOKUP(B69,'Уч дев'!$A$3:$G$527,6,FALSE)</f>
        <v>СШОР-3</v>
      </c>
      <c r="H69" s="158" t="str">
        <f t="shared" si="6"/>
        <v>н.я:</v>
      </c>
      <c r="I69" s="180"/>
      <c r="J69" s="32">
        <f>VLOOKUP(B69,'Уч дев'!$A$3:$I$527,8,FALSE)</f>
        <v>0</v>
      </c>
      <c r="K69" s="180"/>
      <c r="L69" s="256" t="s">
        <v>526</v>
      </c>
      <c r="M69" s="257"/>
      <c r="N69" s="183" t="e">
        <f t="shared" si="5"/>
        <v>#VALUE!</v>
      </c>
      <c r="O69" s="184" t="str">
        <f>VLOOKUP(B69,'Уч дев'!$A$3:$G$527,7,FALSE)</f>
        <v>Пищиков В.А.,Солтан М.В.</v>
      </c>
      <c r="P69" s="59"/>
      <c r="AE69" s="57"/>
      <c r="AF69" s="57"/>
      <c r="AG69" s="57"/>
      <c r="AH69" s="57"/>
      <c r="AI69" s="57"/>
      <c r="AJ69" s="57"/>
      <c r="AK69" s="57"/>
    </row>
    <row r="70" spans="1:37" s="74" customFormat="1" ht="15.75" customHeight="1">
      <c r="A70" s="142" t="s">
        <v>531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58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</row>
    <row r="71" spans="1:37" s="1" customFormat="1" ht="15.75" customHeight="1">
      <c r="A71" s="20" t="s">
        <v>574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58"/>
      <c r="V71" s="58"/>
      <c r="W71" s="72"/>
      <c r="X71" s="73"/>
      <c r="Y71" s="74"/>
      <c r="Z71" s="74"/>
      <c r="AA71" s="74"/>
      <c r="AB71" s="74"/>
      <c r="AC71" s="74"/>
      <c r="AD71" s="74"/>
      <c r="AE71" s="200"/>
      <c r="AF71" s="200"/>
      <c r="AG71" s="200"/>
      <c r="AH71" s="200"/>
      <c r="AI71" s="200"/>
      <c r="AJ71" s="200"/>
      <c r="AK71" s="200"/>
    </row>
    <row r="72" spans="1:37" ht="12.75" customHeight="1">
      <c r="A72" s="39"/>
      <c r="B72" s="22"/>
      <c r="C72" s="119"/>
      <c r="D72" s="120"/>
      <c r="E72" s="39"/>
      <c r="F72" s="39"/>
      <c r="H72" s="39"/>
      <c r="I72" s="39"/>
      <c r="J72" s="263"/>
      <c r="K72" s="169" t="s">
        <v>619</v>
      </c>
      <c r="L72" s="120"/>
      <c r="M72" s="264"/>
      <c r="N72" s="170"/>
      <c r="O72" s="39"/>
      <c r="P72" s="265"/>
      <c r="Q72" s="39"/>
      <c r="R72" s="39"/>
      <c r="S72" s="39"/>
      <c r="T72" s="39"/>
      <c r="U72" s="58"/>
      <c r="V72" s="58"/>
      <c r="W72" s="72"/>
      <c r="X72" s="73"/>
      <c r="Y72" s="72"/>
      <c r="Z72" s="72"/>
      <c r="AA72" s="72"/>
      <c r="AB72" s="72"/>
      <c r="AC72" s="72"/>
      <c r="AD72" s="72"/>
      <c r="AE72" s="57"/>
      <c r="AF72" s="57"/>
      <c r="AG72" s="57"/>
      <c r="AH72" s="57"/>
      <c r="AI72" s="57"/>
      <c r="AJ72" s="57"/>
      <c r="AK72" s="57"/>
    </row>
    <row r="73" spans="1:37" s="2" customFormat="1" ht="13.5" customHeight="1">
      <c r="A73" s="21"/>
      <c r="B73" s="22"/>
      <c r="C73" s="23" t="s">
        <v>500</v>
      </c>
      <c r="D73" s="24"/>
      <c r="E73" s="25"/>
      <c r="F73" s="26"/>
      <c r="H73" s="145"/>
      <c r="I73" s="145"/>
      <c r="J73" s="251"/>
      <c r="K73" s="172" t="s">
        <v>501</v>
      </c>
      <c r="L73" s="252"/>
      <c r="M73" s="253"/>
      <c r="N73" s="173"/>
      <c r="O73" s="39"/>
      <c r="P73" s="146" t="s">
        <v>529</v>
      </c>
      <c r="Q73" s="146"/>
      <c r="R73" s="147" t="s">
        <v>620</v>
      </c>
      <c r="S73" s="147"/>
      <c r="T73" s="147"/>
      <c r="U73" s="60"/>
      <c r="V73" s="72"/>
      <c r="W73" s="72"/>
      <c r="X73" s="73"/>
      <c r="Y73" s="75"/>
      <c r="Z73" s="75"/>
      <c r="AA73" s="75"/>
      <c r="AB73" s="75"/>
      <c r="AC73" s="75"/>
      <c r="AD73" s="75"/>
      <c r="AE73" s="86"/>
      <c r="AF73" s="86"/>
      <c r="AG73" s="86"/>
      <c r="AH73" s="86"/>
      <c r="AI73" s="86"/>
      <c r="AJ73" s="86"/>
      <c r="AK73" s="86"/>
    </row>
    <row r="74" spans="1:37" s="3" customFormat="1" ht="24.75" customHeight="1">
      <c r="A74" s="123" t="s">
        <v>505</v>
      </c>
      <c r="B74" s="123" t="s">
        <v>506</v>
      </c>
      <c r="C74" s="123" t="s">
        <v>2</v>
      </c>
      <c r="D74" s="124" t="s">
        <v>3</v>
      </c>
      <c r="E74" s="123" t="s">
        <v>4</v>
      </c>
      <c r="F74" s="123" t="s">
        <v>5</v>
      </c>
      <c r="G74" s="125" t="s">
        <v>6</v>
      </c>
      <c r="H74" s="174" t="s">
        <v>508</v>
      </c>
      <c r="I74" s="175" t="s">
        <v>509</v>
      </c>
      <c r="J74" s="254"/>
      <c r="K74" s="175" t="s">
        <v>510</v>
      </c>
      <c r="L74" s="124" t="s">
        <v>511</v>
      </c>
      <c r="M74" s="255" t="s">
        <v>512</v>
      </c>
      <c r="N74" s="148" t="s">
        <v>513</v>
      </c>
      <c r="O74" s="176" t="s">
        <v>7</v>
      </c>
      <c r="P74" s="188" t="s">
        <v>514</v>
      </c>
      <c r="Q74" s="188"/>
      <c r="R74" s="188"/>
      <c r="S74" s="189" t="s">
        <v>515</v>
      </c>
      <c r="T74" s="188" t="s">
        <v>505</v>
      </c>
      <c r="U74" s="105"/>
      <c r="V74" s="191"/>
      <c r="W74" s="191"/>
      <c r="X74" s="201"/>
      <c r="AE74" s="202"/>
      <c r="AF74" s="202"/>
      <c r="AG74" s="202"/>
      <c r="AH74" s="202"/>
      <c r="AI74" s="202"/>
      <c r="AJ74" s="202"/>
      <c r="AK74" s="202"/>
    </row>
    <row r="75" spans="1:37" s="72" customFormat="1" ht="12.75" customHeight="1">
      <c r="A75" s="81">
        <v>1</v>
      </c>
      <c r="B75" s="133">
        <v>314</v>
      </c>
      <c r="C75" s="134" t="str">
        <f>VLOOKUP(B75,'Уч дев'!$A$3:$G$527,2,FALSE)</f>
        <v>Абаева Екатерина</v>
      </c>
      <c r="D75" s="135">
        <f>VLOOKUP(B75,'Уч дев'!$A$3:$G$527,3,FALSE)</f>
        <v>2001</v>
      </c>
      <c r="E75" s="136"/>
      <c r="F75" s="134" t="str">
        <f>VLOOKUP(B75,'Уч дев'!$A$3:$G$527,5,FALSE)</f>
        <v>Тульская</v>
      </c>
      <c r="G75" s="138" t="str">
        <f>VLOOKUP(B75,'Уч дев'!$A$3:$G$527,6,FALSE)</f>
        <v>ЦСП-СШОР л/а</v>
      </c>
      <c r="H75" s="158" t="str">
        <f>CONCATENATE(L75,"",M75)</f>
        <v>58,3</v>
      </c>
      <c r="I75" s="180" t="str">
        <f aca="true" t="shared" si="7" ref="I75:I93">LOOKUP(N75,$U$1:$AC$1,$U$2:$AC$2)</f>
        <v>КМС</v>
      </c>
      <c r="J75" s="32">
        <f>VLOOKUP(B75,'Уч дев'!$A$3:$I$527,8,FALSE)</f>
        <v>0</v>
      </c>
      <c r="K75" s="180"/>
      <c r="L75" s="256"/>
      <c r="M75" s="257" t="s">
        <v>621</v>
      </c>
      <c r="N75" s="183">
        <f aca="true" t="shared" si="8" ref="N75:N93">(L75*100)+M75</f>
        <v>58.3</v>
      </c>
      <c r="O75" s="184" t="str">
        <f>VLOOKUP(B75,'Уч дев'!$A$3:$G$527,7,FALSE)</f>
        <v>Ковтун Н.Н.</v>
      </c>
      <c r="P75" s="59"/>
      <c r="AE75" s="57"/>
      <c r="AF75" s="57"/>
      <c r="AG75" s="57"/>
      <c r="AH75" s="57"/>
      <c r="AI75" s="57"/>
      <c r="AJ75" s="57"/>
      <c r="AK75" s="57"/>
    </row>
    <row r="76" spans="1:37" s="72" customFormat="1" ht="12.75" customHeight="1">
      <c r="A76" s="81">
        <v>2</v>
      </c>
      <c r="B76" s="133">
        <v>91</v>
      </c>
      <c r="C76" s="134" t="str">
        <f>VLOOKUP(B76,'Уч дев'!$A$3:$G$527,2,FALSE)</f>
        <v>Кулагина Анастасия</v>
      </c>
      <c r="D76" s="135">
        <f>VLOOKUP(B76,'Уч дев'!$A$3:$G$527,3,FALSE)</f>
        <v>2001</v>
      </c>
      <c r="E76" s="136"/>
      <c r="F76" s="134" t="str">
        <f>VLOOKUP(B76,'Уч дев'!$A$3:$G$527,5,FALSE)</f>
        <v>Саратовская</v>
      </c>
      <c r="G76" s="138" t="str">
        <f>VLOOKUP(B76,'Уч дев'!$A$3:$G$527,6,FALSE)</f>
        <v>ДЮСШ Энгельс</v>
      </c>
      <c r="H76" s="158" t="str">
        <f>CONCATENATE(L76,"",M76)</f>
        <v>58,4</v>
      </c>
      <c r="I76" s="180">
        <f t="shared" si="7"/>
        <v>1</v>
      </c>
      <c r="J76" s="32">
        <f>VLOOKUP(B76,'Уч дев'!$A$3:$I$527,8,FALSE)</f>
        <v>0</v>
      </c>
      <c r="K76" s="180"/>
      <c r="L76" s="256"/>
      <c r="M76" s="257" t="s">
        <v>622</v>
      </c>
      <c r="N76" s="183">
        <f t="shared" si="8"/>
        <v>58.4</v>
      </c>
      <c r="O76" s="184" t="str">
        <f>VLOOKUP(B76,'Уч дев'!$A$3:$G$527,7,FALSE)</f>
        <v>Ромашко М.А.</v>
      </c>
      <c r="P76" s="59"/>
      <c r="AE76" s="57"/>
      <c r="AF76" s="57"/>
      <c r="AG76" s="57"/>
      <c r="AH76" s="57"/>
      <c r="AI76" s="57"/>
      <c r="AJ76" s="57"/>
      <c r="AK76" s="57"/>
    </row>
    <row r="77" spans="1:37" s="72" customFormat="1" ht="12.75" customHeight="1">
      <c r="A77" s="81">
        <v>3</v>
      </c>
      <c r="B77" s="133">
        <v>134</v>
      </c>
      <c r="C77" s="134" t="str">
        <f>VLOOKUP(B77,'Уч дев'!$A$3:$G$527,2,FALSE)</f>
        <v>Меньшикова Анна</v>
      </c>
      <c r="D77" s="135">
        <f>VLOOKUP(B77,'Уч дев'!$A$3:$G$527,3,FALSE)</f>
        <v>2000</v>
      </c>
      <c r="E77" s="136"/>
      <c r="F77" s="134" t="str">
        <f>VLOOKUP(B77,'Уч дев'!$A$3:$G$527,5,FALSE)</f>
        <v>Саратовская</v>
      </c>
      <c r="G77" s="138" t="str">
        <f>VLOOKUP(B77,'Уч дев'!$A$3:$G$527,6,FALSE)</f>
        <v>СШОР-6</v>
      </c>
      <c r="H77" s="158" t="str">
        <f aca="true" t="shared" si="9" ref="H77:H93">CONCATENATE(L77,":",M77)</f>
        <v>1:00,4</v>
      </c>
      <c r="I77" s="180">
        <f t="shared" si="7"/>
        <v>1</v>
      </c>
      <c r="J77" s="32">
        <f>VLOOKUP(B77,'Уч дев'!$A$3:$I$527,8,FALSE)</f>
        <v>0</v>
      </c>
      <c r="K77" s="180"/>
      <c r="L77" s="256">
        <v>1</v>
      </c>
      <c r="M77" s="257" t="s">
        <v>623</v>
      </c>
      <c r="N77" s="183">
        <f t="shared" si="8"/>
        <v>100.4</v>
      </c>
      <c r="O77" s="184" t="str">
        <f>VLOOKUP(B77,'Уч дев'!$A$3:$G$527,7,FALSE)</f>
        <v>Беликовы Н.И., Ю.Б.</v>
      </c>
      <c r="P77" s="59"/>
      <c r="AE77" s="57"/>
      <c r="AF77" s="57"/>
      <c r="AG77" s="57"/>
      <c r="AH77" s="57"/>
      <c r="AI77" s="57"/>
      <c r="AJ77" s="57"/>
      <c r="AK77" s="57"/>
    </row>
    <row r="78" spans="1:37" s="72" customFormat="1" ht="12.75" customHeight="1">
      <c r="A78" s="81">
        <v>4</v>
      </c>
      <c r="B78" s="133">
        <v>425</v>
      </c>
      <c r="C78" s="134" t="str">
        <f>VLOOKUP(B78,'Уч дев'!$A$3:$G$527,2,FALSE)</f>
        <v>Леонтьева Анна</v>
      </c>
      <c r="D78" s="135">
        <f>VLOOKUP(B78,'Уч дев'!$A$3:$G$527,3,FALSE)</f>
        <v>2001</v>
      </c>
      <c r="E78" s="136"/>
      <c r="F78" s="134" t="str">
        <f>VLOOKUP(B78,'Уч дев'!$A$3:$G$527,5,FALSE)</f>
        <v>Тамбовская</v>
      </c>
      <c r="G78" s="138" t="str">
        <f>VLOOKUP(B78,'Уч дев'!$A$3:$G$527,6,FALSE)</f>
        <v>ДЮСШ-2 Котовск</v>
      </c>
      <c r="H78" s="158" t="str">
        <f t="shared" si="9"/>
        <v>1:01,3</v>
      </c>
      <c r="I78" s="180">
        <f t="shared" si="7"/>
        <v>1</v>
      </c>
      <c r="J78" s="32">
        <f>VLOOKUP(B78,'Уч дев'!$A$3:$I$527,8,FALSE)</f>
        <v>0</v>
      </c>
      <c r="K78" s="180"/>
      <c r="L78" s="256">
        <v>1</v>
      </c>
      <c r="M78" s="257" t="s">
        <v>624</v>
      </c>
      <c r="N78" s="183">
        <f t="shared" si="8"/>
        <v>101.3</v>
      </c>
      <c r="O78" s="184" t="str">
        <f>VLOOKUP(B78,'Уч дев'!$A$3:$G$527,7,FALSE)</f>
        <v>Лукьянова С.А.</v>
      </c>
      <c r="P78" s="59"/>
      <c r="AE78" s="57"/>
      <c r="AF78" s="57"/>
      <c r="AG78" s="57"/>
      <c r="AH78" s="57"/>
      <c r="AI78" s="57"/>
      <c r="AJ78" s="57"/>
      <c r="AK78" s="57"/>
    </row>
    <row r="79" spans="1:37" s="72" customFormat="1" ht="12.75" customHeight="1">
      <c r="A79" s="81">
        <v>5</v>
      </c>
      <c r="B79" s="133">
        <v>603</v>
      </c>
      <c r="C79" s="134" t="str">
        <f>VLOOKUP(B79,'Уч дев'!$A$3:$G$527,2,FALSE)</f>
        <v>Березина Анастасия</v>
      </c>
      <c r="D79" s="135">
        <f>VLOOKUP(B79,'Уч дев'!$A$3:$G$527,3,FALSE)</f>
        <v>2001</v>
      </c>
      <c r="E79" s="136"/>
      <c r="F79" s="134" t="str">
        <f>VLOOKUP(B79,'Уч дев'!$A$3:$G$527,5,FALSE)</f>
        <v>Пензенская</v>
      </c>
      <c r="G79" s="138" t="str">
        <f>VLOOKUP(B79,'Уч дев'!$A$3:$G$527,6,FALSE)</f>
        <v>СШ-6</v>
      </c>
      <c r="H79" s="158" t="str">
        <f t="shared" si="9"/>
        <v>1:02,8</v>
      </c>
      <c r="I79" s="180">
        <f t="shared" si="7"/>
        <v>2</v>
      </c>
      <c r="J79" s="32" t="str">
        <f>VLOOKUP(B79,'Уч дев'!$A$3:$I$527,8,FALSE)</f>
        <v>л</v>
      </c>
      <c r="K79" s="180"/>
      <c r="L79" s="256">
        <v>1</v>
      </c>
      <c r="M79" s="257" t="s">
        <v>583</v>
      </c>
      <c r="N79" s="183">
        <f t="shared" si="8"/>
        <v>102.8</v>
      </c>
      <c r="O79" s="184" t="str">
        <f>VLOOKUP(B79,'Уч дев'!$A$3:$G$527,7,FALSE)</f>
        <v>Красновы Р.Б.,К.И.</v>
      </c>
      <c r="P79" s="59"/>
      <c r="AE79" s="57"/>
      <c r="AF79" s="57"/>
      <c r="AG79" s="57"/>
      <c r="AH79" s="57"/>
      <c r="AI79" s="57"/>
      <c r="AJ79" s="57"/>
      <c r="AK79" s="57"/>
    </row>
    <row r="80" spans="1:37" s="72" customFormat="1" ht="12.75" customHeight="1">
      <c r="A80" s="81">
        <v>5</v>
      </c>
      <c r="B80" s="133">
        <v>426</v>
      </c>
      <c r="C80" s="134" t="str">
        <f>VLOOKUP(B80,'Уч дев'!$A$3:$G$527,2,FALSE)</f>
        <v>Иванова Елизавета</v>
      </c>
      <c r="D80" s="135">
        <f>VLOOKUP(B80,'Уч дев'!$A$3:$G$527,3,FALSE)</f>
        <v>2001</v>
      </c>
      <c r="E80" s="136"/>
      <c r="F80" s="134" t="str">
        <f>VLOOKUP(B80,'Уч дев'!$A$3:$G$527,5,FALSE)</f>
        <v>Тамбовская</v>
      </c>
      <c r="G80" s="138" t="str">
        <f>VLOOKUP(B80,'Уч дев'!$A$3:$G$527,6,FALSE)</f>
        <v>ДЮСШ-2 Котовск</v>
      </c>
      <c r="H80" s="158" t="str">
        <f t="shared" si="9"/>
        <v>1:02,8</v>
      </c>
      <c r="I80" s="180">
        <f t="shared" si="7"/>
        <v>2</v>
      </c>
      <c r="J80" s="32">
        <f>VLOOKUP(B80,'Уч дев'!$A$3:$I$527,8,FALSE)</f>
        <v>0</v>
      </c>
      <c r="K80" s="180"/>
      <c r="L80" s="256">
        <v>1</v>
      </c>
      <c r="M80" s="257" t="s">
        <v>583</v>
      </c>
      <c r="N80" s="183">
        <f t="shared" si="8"/>
        <v>102.8</v>
      </c>
      <c r="O80" s="184" t="str">
        <f>VLOOKUP(B80,'Уч дев'!$A$3:$G$527,7,FALSE)</f>
        <v>Мельникова Е.В.</v>
      </c>
      <c r="P80" s="59"/>
      <c r="AE80" s="57"/>
      <c r="AF80" s="57"/>
      <c r="AG80" s="57"/>
      <c r="AH80" s="57"/>
      <c r="AI80" s="57"/>
      <c r="AJ80" s="57"/>
      <c r="AK80" s="57"/>
    </row>
    <row r="81" spans="1:37" s="72" customFormat="1" ht="12.75" customHeight="1">
      <c r="A81" s="81">
        <v>7</v>
      </c>
      <c r="B81" s="133">
        <v>146</v>
      </c>
      <c r="C81" s="134" t="str">
        <f>VLOOKUP(B81,'Уч дев'!$A$3:$G$527,2,FALSE)</f>
        <v>Иванова Анастасия</v>
      </c>
      <c r="D81" s="135">
        <f>VLOOKUP(B81,'Уч дев'!$A$3:$G$527,3,FALSE)</f>
        <v>2001</v>
      </c>
      <c r="E81" s="136"/>
      <c r="F81" s="134" t="str">
        <f>VLOOKUP(B81,'Уч дев'!$A$3:$G$527,5,FALSE)</f>
        <v>Саратовская</v>
      </c>
      <c r="G81" s="138" t="str">
        <f>VLOOKUP(B81,'Уч дев'!$A$3:$G$527,6,FALSE)</f>
        <v>СШОР-6</v>
      </c>
      <c r="H81" s="158" t="str">
        <f t="shared" si="9"/>
        <v>1:02,9</v>
      </c>
      <c r="I81" s="180">
        <f t="shared" si="7"/>
        <v>2</v>
      </c>
      <c r="J81" s="32">
        <f>VLOOKUP(B81,'Уч дев'!$A$3:$I$527,8,FALSE)</f>
        <v>0</v>
      </c>
      <c r="K81" s="180"/>
      <c r="L81" s="256">
        <v>1</v>
      </c>
      <c r="M81" s="257" t="s">
        <v>625</v>
      </c>
      <c r="N81" s="183">
        <f t="shared" si="8"/>
        <v>102.9</v>
      </c>
      <c r="O81" s="184" t="str">
        <f>VLOOKUP(B81,'Уч дев'!$A$3:$G$527,7,FALSE)</f>
        <v>Тихненко С.Г.</v>
      </c>
      <c r="P81" s="59"/>
      <c r="AE81" s="57"/>
      <c r="AF81" s="57"/>
      <c r="AG81" s="57"/>
      <c r="AH81" s="57"/>
      <c r="AI81" s="57"/>
      <c r="AJ81" s="57"/>
      <c r="AK81" s="57"/>
    </row>
    <row r="82" spans="1:37" s="72" customFormat="1" ht="12.75" customHeight="1">
      <c r="A82" s="81">
        <v>8</v>
      </c>
      <c r="B82" s="133">
        <v>654</v>
      </c>
      <c r="C82" s="134" t="str">
        <f>VLOOKUP(B82,'Уч дев'!$A$3:$G$527,2,FALSE)</f>
        <v>Лобзова Анастасия</v>
      </c>
      <c r="D82" s="135">
        <f>VLOOKUP(B82,'Уч дев'!$A$3:$G$527,3,FALSE)</f>
        <v>2000</v>
      </c>
      <c r="E82" s="136"/>
      <c r="F82" s="134" t="str">
        <f>VLOOKUP(B82,'Уч дев'!$A$3:$G$527,5,FALSE)</f>
        <v>Пензенская</v>
      </c>
      <c r="G82" s="138" t="str">
        <f>VLOOKUP(B82,'Уч дев'!$A$3:$G$527,6,FALSE)</f>
        <v>ПГУ</v>
      </c>
      <c r="H82" s="158" t="str">
        <f t="shared" si="9"/>
        <v>1:03,7</v>
      </c>
      <c r="I82" s="180">
        <f t="shared" si="7"/>
        <v>2</v>
      </c>
      <c r="J82" s="32" t="str">
        <f>VLOOKUP(B82,'Уч дев'!$A$3:$I$527,8,FALSE)</f>
        <v>л</v>
      </c>
      <c r="K82" s="180"/>
      <c r="L82" s="256">
        <v>1</v>
      </c>
      <c r="M82" s="257" t="s">
        <v>626</v>
      </c>
      <c r="N82" s="183">
        <f t="shared" si="8"/>
        <v>103.7</v>
      </c>
      <c r="O82" s="184" t="str">
        <f>VLOOKUP(B82,'Уч дев'!$A$3:$G$527,7,FALSE)</f>
        <v>Новинская С.Г.,Жаворонкин В.Н.</v>
      </c>
      <c r="P82" s="59"/>
      <c r="AE82" s="57"/>
      <c r="AF82" s="57"/>
      <c r="AG82" s="57"/>
      <c r="AH82" s="57"/>
      <c r="AI82" s="57"/>
      <c r="AJ82" s="57"/>
      <c r="AK82" s="57"/>
    </row>
    <row r="83" spans="1:37" s="72" customFormat="1" ht="12.75" customHeight="1">
      <c r="A83" s="81">
        <v>9</v>
      </c>
      <c r="B83" s="133">
        <v>286</v>
      </c>
      <c r="C83" s="134" t="str">
        <f>VLOOKUP(B83,'Уч дев'!$A$3:$G$527,2,FALSE)</f>
        <v>Мураева Дарья</v>
      </c>
      <c r="D83" s="135">
        <f>VLOOKUP(B83,'Уч дев'!$A$3:$G$527,3,FALSE)</f>
        <v>2001</v>
      </c>
      <c r="E83" s="136"/>
      <c r="F83" s="134" t="str">
        <f>VLOOKUP(B83,'Уч дев'!$A$3:$G$527,5,FALSE)</f>
        <v>Пензенская</v>
      </c>
      <c r="G83" s="138" t="str">
        <f>VLOOKUP(B83,'Уч дев'!$A$3:$G$527,6,FALSE)</f>
        <v>ДЮСШ-2 Кузнецк</v>
      </c>
      <c r="H83" s="158" t="str">
        <f t="shared" si="9"/>
        <v>1:04,4</v>
      </c>
      <c r="I83" s="180">
        <f t="shared" si="7"/>
        <v>2</v>
      </c>
      <c r="J83" s="32">
        <f>VLOOKUP(B83,'Уч дев'!$A$3:$I$527,8,FALSE)</f>
        <v>0</v>
      </c>
      <c r="K83" s="180"/>
      <c r="L83" s="256">
        <v>1</v>
      </c>
      <c r="M83" s="257" t="s">
        <v>627</v>
      </c>
      <c r="N83" s="183">
        <f t="shared" si="8"/>
        <v>104.4</v>
      </c>
      <c r="O83" s="184" t="str">
        <f>VLOOKUP(B83,'Уч дев'!$A$3:$G$527,7,FALSE)</f>
        <v>Акатьев В.В.</v>
      </c>
      <c r="P83" s="59"/>
      <c r="AE83" s="57"/>
      <c r="AF83" s="57"/>
      <c r="AG83" s="57"/>
      <c r="AH83" s="57"/>
      <c r="AI83" s="57"/>
      <c r="AJ83" s="57"/>
      <c r="AK83" s="57"/>
    </row>
    <row r="84" spans="1:37" s="72" customFormat="1" ht="12.75" customHeight="1">
      <c r="A84" s="81">
        <v>10</v>
      </c>
      <c r="B84" s="133">
        <v>145</v>
      </c>
      <c r="C84" s="134" t="str">
        <f>VLOOKUP(B84,'Уч дев'!$A$3:$G$527,2,FALSE)</f>
        <v>Давлятшина Дания</v>
      </c>
      <c r="D84" s="135">
        <f>VLOOKUP(B84,'Уч дев'!$A$3:$G$527,3,FALSE)</f>
        <v>2001</v>
      </c>
      <c r="E84" s="136"/>
      <c r="F84" s="134" t="str">
        <f>VLOOKUP(B84,'Уч дев'!$A$3:$G$527,5,FALSE)</f>
        <v>Саратовская</v>
      </c>
      <c r="G84" s="138" t="str">
        <f>VLOOKUP(B84,'Уч дев'!$A$3:$G$527,6,FALSE)</f>
        <v>СШОР-6</v>
      </c>
      <c r="H84" s="158" t="str">
        <f t="shared" si="9"/>
        <v>1:04,9</v>
      </c>
      <c r="I84" s="180">
        <f t="shared" si="7"/>
        <v>2</v>
      </c>
      <c r="J84" s="32">
        <f>VLOOKUP(B84,'Уч дев'!$A$3:$I$527,8,FALSE)</f>
        <v>0</v>
      </c>
      <c r="K84" s="180"/>
      <c r="L84" s="256">
        <v>1</v>
      </c>
      <c r="M84" s="257" t="s">
        <v>609</v>
      </c>
      <c r="N84" s="183">
        <f t="shared" si="8"/>
        <v>104.9</v>
      </c>
      <c r="O84" s="184" t="str">
        <f>VLOOKUP(B84,'Уч дев'!$A$3:$G$527,7,FALSE)</f>
        <v>Тихненко С.Г.</v>
      </c>
      <c r="P84" s="59"/>
      <c r="AE84" s="57"/>
      <c r="AF84" s="57"/>
      <c r="AG84" s="57"/>
      <c r="AH84" s="57"/>
      <c r="AI84" s="57"/>
      <c r="AJ84" s="57"/>
      <c r="AK84" s="57"/>
    </row>
    <row r="85" spans="1:37" s="72" customFormat="1" ht="12.75" customHeight="1">
      <c r="A85" s="81">
        <v>11</v>
      </c>
      <c r="B85" s="133">
        <v>439</v>
      </c>
      <c r="C85" s="134" t="str">
        <f>VLOOKUP(B85,'Уч дев'!$A$3:$G$527,2,FALSE)</f>
        <v>Гуркина Елизавета</v>
      </c>
      <c r="D85" s="135">
        <f>VLOOKUP(B85,'Уч дев'!$A$3:$G$527,3,FALSE)</f>
        <v>2000</v>
      </c>
      <c r="E85" s="136"/>
      <c r="F85" s="134" t="str">
        <f>VLOOKUP(B85,'Уч дев'!$A$3:$G$527,5,FALSE)</f>
        <v>Мордовия</v>
      </c>
      <c r="G85" s="138" t="str">
        <f>VLOOKUP(B85,'Уч дев'!$A$3:$G$527,6,FALSE)</f>
        <v>КСШОР</v>
      </c>
      <c r="H85" s="158" t="str">
        <f t="shared" si="9"/>
        <v>1:05,0</v>
      </c>
      <c r="I85" s="180">
        <f t="shared" si="7"/>
        <v>2</v>
      </c>
      <c r="J85" s="32">
        <f>VLOOKUP(B85,'Уч дев'!$A$3:$I$527,8,FALSE)</f>
        <v>0</v>
      </c>
      <c r="K85" s="180"/>
      <c r="L85" s="256">
        <v>1</v>
      </c>
      <c r="M85" s="257" t="s">
        <v>587</v>
      </c>
      <c r="N85" s="183">
        <f t="shared" si="8"/>
        <v>105</v>
      </c>
      <c r="O85" s="184" t="str">
        <f>VLOOKUP(B85,'Уч дев'!$A$3:$G$527,7,FALSE)</f>
        <v>Бебенов АВ</v>
      </c>
      <c r="P85" s="59"/>
      <c r="AE85" s="57"/>
      <c r="AF85" s="57"/>
      <c r="AG85" s="57"/>
      <c r="AH85" s="57"/>
      <c r="AI85" s="57"/>
      <c r="AJ85" s="57"/>
      <c r="AK85" s="57"/>
    </row>
    <row r="86" spans="1:37" s="72" customFormat="1" ht="12.75" customHeight="1">
      <c r="A86" s="81">
        <v>12</v>
      </c>
      <c r="B86" s="133">
        <v>280</v>
      </c>
      <c r="C86" s="134" t="str">
        <f>VLOOKUP(B86,'Уч дев'!$A$3:$G$527,2,FALSE)</f>
        <v>Борзова Екатерина</v>
      </c>
      <c r="D86" s="135">
        <f>VLOOKUP(B86,'Уч дев'!$A$3:$G$527,3,FALSE)</f>
        <v>2001</v>
      </c>
      <c r="E86" s="136"/>
      <c r="F86" s="134" t="str">
        <f>VLOOKUP(B86,'Уч дев'!$A$3:$G$527,5,FALSE)</f>
        <v>Пензенская</v>
      </c>
      <c r="G86" s="138" t="str">
        <f>VLOOKUP(B86,'Уч дев'!$A$3:$G$527,6,FALSE)</f>
        <v>ДЮСШ-2 Кузнецк</v>
      </c>
      <c r="H86" s="158" t="str">
        <f t="shared" si="9"/>
        <v>1:06,0</v>
      </c>
      <c r="I86" s="180">
        <f t="shared" si="7"/>
        <v>2</v>
      </c>
      <c r="J86" s="32">
        <f>VLOOKUP(B86,'Уч дев'!$A$3:$I$527,8,FALSE)</f>
        <v>0</v>
      </c>
      <c r="K86" s="180"/>
      <c r="L86" s="256">
        <v>1</v>
      </c>
      <c r="M86" s="257" t="s">
        <v>628</v>
      </c>
      <c r="N86" s="183">
        <f t="shared" si="8"/>
        <v>106</v>
      </c>
      <c r="O86" s="184" t="str">
        <f>VLOOKUP(B86,'Уч дев'!$A$3:$G$527,7,FALSE)</f>
        <v>Акатьев В.В.</v>
      </c>
      <c r="P86" s="59"/>
      <c r="AE86" s="57"/>
      <c r="AF86" s="57"/>
      <c r="AG86" s="57"/>
      <c r="AH86" s="57"/>
      <c r="AI86" s="57"/>
      <c r="AJ86" s="57"/>
      <c r="AK86" s="57"/>
    </row>
    <row r="87" spans="1:37" s="72" customFormat="1" ht="12.75" customHeight="1">
      <c r="A87" s="81">
        <v>13</v>
      </c>
      <c r="B87" s="133">
        <v>199</v>
      </c>
      <c r="C87" s="134" t="str">
        <f>VLOOKUP(B87,'Уч дев'!$A$3:$G$527,2,FALSE)</f>
        <v>Максимушкина Алина</v>
      </c>
      <c r="D87" s="135">
        <f>VLOOKUP(B87,'Уч дев'!$A$3:$G$527,3,FALSE)</f>
        <v>2000</v>
      </c>
      <c r="E87" s="136"/>
      <c r="F87" s="134" t="str">
        <f>VLOOKUP(B87,'Уч дев'!$A$3:$G$527,5,FALSE)</f>
        <v>Пензенская</v>
      </c>
      <c r="G87" s="138" t="str">
        <f>VLOOKUP(B87,'Уч дев'!$A$3:$G$527,6,FALSE)</f>
        <v>СШ-6</v>
      </c>
      <c r="H87" s="158" t="str">
        <f t="shared" si="9"/>
        <v>1:07,3</v>
      </c>
      <c r="I87" s="180">
        <f t="shared" si="7"/>
        <v>3</v>
      </c>
      <c r="J87" s="32" t="str">
        <f>VLOOKUP(B87,'Уч дев'!$A$3:$I$527,8,FALSE)</f>
        <v>л</v>
      </c>
      <c r="K87" s="180"/>
      <c r="L87" s="256">
        <v>1</v>
      </c>
      <c r="M87" s="257" t="s">
        <v>589</v>
      </c>
      <c r="N87" s="183">
        <f t="shared" si="8"/>
        <v>107.3</v>
      </c>
      <c r="O87" s="184" t="str">
        <f>VLOOKUP(B87,'Уч дев'!$A$3:$G$527,7,FALSE)</f>
        <v>Дубоносова С.В.</v>
      </c>
      <c r="P87" s="59"/>
      <c r="AE87" s="57"/>
      <c r="AF87" s="57"/>
      <c r="AG87" s="57"/>
      <c r="AH87" s="57"/>
      <c r="AI87" s="57"/>
      <c r="AJ87" s="57"/>
      <c r="AK87" s="57"/>
    </row>
    <row r="88" spans="1:37" s="72" customFormat="1" ht="12.75" customHeight="1">
      <c r="A88" s="81">
        <v>14</v>
      </c>
      <c r="B88" s="133">
        <v>15</v>
      </c>
      <c r="C88" s="134" t="str">
        <f>VLOOKUP(B88,'Уч дев'!$A$3:$G$527,2,FALSE)</f>
        <v>Банникова Екатерина</v>
      </c>
      <c r="D88" s="135">
        <f>VLOOKUP(B88,'Уч дев'!$A$3:$G$527,3,FALSE)</f>
        <v>2001</v>
      </c>
      <c r="E88" s="136"/>
      <c r="F88" s="134" t="str">
        <f>VLOOKUP(B88,'Уч дев'!$A$3:$G$527,5,FALSE)</f>
        <v>Пензенская</v>
      </c>
      <c r="G88" s="138" t="str">
        <f>VLOOKUP(B88,'Уч дев'!$A$3:$G$527,6,FALSE)</f>
        <v>КСШОР</v>
      </c>
      <c r="H88" s="158" t="str">
        <f t="shared" si="9"/>
        <v>1:07,3</v>
      </c>
      <c r="I88" s="180">
        <f t="shared" si="7"/>
        <v>3</v>
      </c>
      <c r="J88" s="32">
        <f>VLOOKUP(B88,'Уч дев'!$A$3:$I$527,8,FALSE)</f>
        <v>0</v>
      </c>
      <c r="K88" s="180"/>
      <c r="L88" s="256">
        <v>1</v>
      </c>
      <c r="M88" s="257" t="s">
        <v>589</v>
      </c>
      <c r="N88" s="183">
        <f t="shared" si="8"/>
        <v>107.3</v>
      </c>
      <c r="O88" s="184" t="str">
        <f>VLOOKUP(B88,'Уч дев'!$A$3:$G$527,7,FALSE)</f>
        <v>Копылова О.Н.</v>
      </c>
      <c r="P88" s="59"/>
      <c r="AE88" s="57"/>
      <c r="AF88" s="57"/>
      <c r="AG88" s="57"/>
      <c r="AH88" s="57"/>
      <c r="AI88" s="57"/>
      <c r="AJ88" s="57"/>
      <c r="AK88" s="57"/>
    </row>
    <row r="89" spans="1:37" s="72" customFormat="1" ht="12.75" customHeight="1">
      <c r="A89" s="81">
        <v>15</v>
      </c>
      <c r="B89" s="133">
        <v>89</v>
      </c>
      <c r="C89" s="134" t="str">
        <f>VLOOKUP(B89,'Уч дев'!$A$3:$G$527,2,FALSE)</f>
        <v>Елишина Юлия</v>
      </c>
      <c r="D89" s="135">
        <f>VLOOKUP(B89,'Уч дев'!$A$3:$G$527,3,FALSE)</f>
        <v>2000</v>
      </c>
      <c r="E89" s="136"/>
      <c r="F89" s="134" t="str">
        <f>VLOOKUP(B89,'Уч дев'!$A$3:$G$527,5,FALSE)</f>
        <v>Саратовская</v>
      </c>
      <c r="G89" s="138" t="str">
        <f>VLOOKUP(B89,'Уч дев'!$A$3:$G$527,6,FALSE)</f>
        <v>ДЮСШ Энгельс</v>
      </c>
      <c r="H89" s="158" t="str">
        <f t="shared" si="9"/>
        <v>1:08,5</v>
      </c>
      <c r="I89" s="180">
        <f t="shared" si="7"/>
        <v>3</v>
      </c>
      <c r="J89" s="32">
        <f>VLOOKUP(B89,'Уч дев'!$A$3:$I$527,8,FALSE)</f>
        <v>0</v>
      </c>
      <c r="K89" s="180"/>
      <c r="L89" s="256">
        <v>1</v>
      </c>
      <c r="M89" s="257" t="s">
        <v>629</v>
      </c>
      <c r="N89" s="183">
        <f t="shared" si="8"/>
        <v>108.5</v>
      </c>
      <c r="O89" s="184" t="str">
        <f>VLOOKUP(B89,'Уч дев'!$A$3:$G$527,7,FALSE)</f>
        <v>Ромашко М.А.</v>
      </c>
      <c r="P89" s="59"/>
      <c r="AE89" s="57"/>
      <c r="AF89" s="57"/>
      <c r="AG89" s="57"/>
      <c r="AH89" s="57"/>
      <c r="AI89" s="57"/>
      <c r="AJ89" s="57"/>
      <c r="AK89" s="57"/>
    </row>
    <row r="90" spans="1:37" s="72" customFormat="1" ht="12.75" customHeight="1">
      <c r="A90" s="81">
        <v>16</v>
      </c>
      <c r="B90" s="133">
        <v>99</v>
      </c>
      <c r="C90" s="134" t="str">
        <f>VLOOKUP(B90,'Уч дев'!$A$3:$G$527,2,FALSE)</f>
        <v>Мункина Екатерина </v>
      </c>
      <c r="D90" s="135">
        <f>VLOOKUP(B90,'Уч дев'!$A$3:$G$527,3,FALSE)</f>
        <v>2001</v>
      </c>
      <c r="E90" s="136"/>
      <c r="F90" s="134" t="str">
        <f>VLOOKUP(B90,'Уч дев'!$A$3:$G$527,5,FALSE)</f>
        <v>Саратовская</v>
      </c>
      <c r="G90" s="138" t="str">
        <f>VLOOKUP(B90,'Уч дев'!$A$3:$G$527,6,FALSE)</f>
        <v>СШ Ртищево</v>
      </c>
      <c r="H90" s="158" t="str">
        <f t="shared" si="9"/>
        <v>1:08,6</v>
      </c>
      <c r="I90" s="180">
        <f t="shared" si="7"/>
        <v>3</v>
      </c>
      <c r="J90" s="32">
        <f>VLOOKUP(B90,'Уч дев'!$A$3:$I$527,8,FALSE)</f>
        <v>0</v>
      </c>
      <c r="K90" s="180"/>
      <c r="L90" s="256">
        <v>1</v>
      </c>
      <c r="M90" s="257" t="s">
        <v>630</v>
      </c>
      <c r="N90" s="183">
        <f t="shared" si="8"/>
        <v>108.6</v>
      </c>
      <c r="O90" s="184" t="str">
        <f>VLOOKUP(B90,'Уч дев'!$A$3:$G$527,7,FALSE)</f>
        <v>Земцов М.А.</v>
      </c>
      <c r="P90" s="59"/>
      <c r="AE90" s="57"/>
      <c r="AF90" s="57"/>
      <c r="AG90" s="57"/>
      <c r="AH90" s="57"/>
      <c r="AI90" s="57"/>
      <c r="AJ90" s="57"/>
      <c r="AK90" s="57"/>
    </row>
    <row r="91" spans="1:37" s="72" customFormat="1" ht="12.75" customHeight="1">
      <c r="A91" s="81">
        <v>17</v>
      </c>
      <c r="B91" s="133">
        <v>226</v>
      </c>
      <c r="C91" s="134" t="str">
        <f>VLOOKUP(B91,'Уч дев'!$A$3:$G$527,2,FALSE)</f>
        <v>Хрубилова Виктория</v>
      </c>
      <c r="D91" s="135">
        <f>VLOOKUP(B91,'Уч дев'!$A$3:$G$527,3,FALSE)</f>
        <v>2001</v>
      </c>
      <c r="E91" s="136"/>
      <c r="F91" s="134" t="str">
        <f>VLOOKUP(B91,'Уч дев'!$A$3:$G$527,5,FALSE)</f>
        <v>Пензенская</v>
      </c>
      <c r="G91" s="138" t="str">
        <f>VLOOKUP(B91,'Уч дев'!$A$3:$G$527,6,FALSE)</f>
        <v>ДЮСШ Сердобск</v>
      </c>
      <c r="H91" s="158" t="str">
        <f t="shared" si="9"/>
        <v>1:15,5</v>
      </c>
      <c r="I91" s="180" t="str">
        <f t="shared" si="7"/>
        <v>1ю</v>
      </c>
      <c r="J91" s="32">
        <f>VLOOKUP(B91,'Уч дев'!$A$3:$I$527,8,FALSE)</f>
        <v>0</v>
      </c>
      <c r="K91" s="180"/>
      <c r="L91" s="256">
        <v>1</v>
      </c>
      <c r="M91" s="257" t="s">
        <v>631</v>
      </c>
      <c r="N91" s="183">
        <f t="shared" si="8"/>
        <v>115.5</v>
      </c>
      <c r="O91" s="184" t="str">
        <f>VLOOKUP(B91,'Уч дев'!$A$3:$G$527,7,FALSE)</f>
        <v>Фральцова Е.Н.</v>
      </c>
      <c r="P91" s="59"/>
      <c r="AE91" s="57"/>
      <c r="AF91" s="57"/>
      <c r="AG91" s="57"/>
      <c r="AH91" s="57"/>
      <c r="AI91" s="57"/>
      <c r="AJ91" s="57"/>
      <c r="AK91" s="57"/>
    </row>
    <row r="92" spans="1:37" s="72" customFormat="1" ht="15.75" hidden="1">
      <c r="A92" s="261"/>
      <c r="B92" s="209">
        <v>655</v>
      </c>
      <c r="C92" s="210" t="str">
        <f>VLOOKUP(B92,'Уч дев'!$A$3:$G$527,2,FALSE)</f>
        <v>Медведева Анастасия</v>
      </c>
      <c r="D92" s="211">
        <f>VLOOKUP(B92,'Уч дев'!$A$3:$G$527,3,FALSE)</f>
        <v>2000</v>
      </c>
      <c r="E92" s="208"/>
      <c r="F92" s="210" t="str">
        <f>VLOOKUP(B92,'Уч дев'!$A$3:$G$527,5,FALSE)</f>
        <v>Пензенская</v>
      </c>
      <c r="G92" s="212" t="str">
        <f>VLOOKUP(B92,'Уч дев'!$A$3:$G$527,6,FALSE)</f>
        <v>ПГУАС</v>
      </c>
      <c r="H92" s="213" t="str">
        <f t="shared" si="9"/>
        <v>н.я:</v>
      </c>
      <c r="I92" s="222" t="e">
        <f t="shared" si="7"/>
        <v>#VALUE!</v>
      </c>
      <c r="J92" s="266" t="str">
        <f>VLOOKUP(B92,'Уч дев'!$A$3:$I$527,8,FALSE)</f>
        <v>л</v>
      </c>
      <c r="K92" s="222"/>
      <c r="L92" s="267" t="s">
        <v>526</v>
      </c>
      <c r="M92" s="268"/>
      <c r="N92" s="269" t="e">
        <f t="shared" si="8"/>
        <v>#VALUE!</v>
      </c>
      <c r="O92" s="226" t="str">
        <f>VLOOKUP(B92,'Уч дев'!$A$3:$G$527,7,FALSE)</f>
        <v>Новинская С.Г.,Акатьев В.В.</v>
      </c>
      <c r="P92" s="270"/>
      <c r="Q92" s="239"/>
      <c r="R92" s="239"/>
      <c r="S92" s="239"/>
      <c r="T92" s="239"/>
      <c r="AE92" s="57"/>
      <c r="AF92" s="57"/>
      <c r="AG92" s="57"/>
      <c r="AH92" s="57"/>
      <c r="AI92" s="57"/>
      <c r="AJ92" s="57"/>
      <c r="AK92" s="57"/>
    </row>
    <row r="93" spans="1:37" s="72" customFormat="1" ht="15.75" hidden="1">
      <c r="A93" s="262"/>
      <c r="B93" s="126">
        <v>283</v>
      </c>
      <c r="C93" s="130" t="str">
        <f>VLOOKUP(B93,'Уч дев'!$A$3:$G$527,2,FALSE)</f>
        <v>Бычкова Мария</v>
      </c>
      <c r="D93" s="128">
        <f>VLOOKUP(B93,'Уч дев'!$A$3:$G$527,3,FALSE)</f>
        <v>2001</v>
      </c>
      <c r="E93" s="129"/>
      <c r="F93" s="130" t="str">
        <f>VLOOKUP(B93,'Уч дев'!$A$3:$G$527,5,FALSE)</f>
        <v>Пензенская</v>
      </c>
      <c r="G93" s="132" t="str">
        <f>VLOOKUP(B93,'Уч дев'!$A$3:$G$527,6,FALSE)</f>
        <v>ДЮСШ-2 Кузнецк</v>
      </c>
      <c r="H93" s="151" t="str">
        <f t="shared" si="9"/>
        <v>н.я:</v>
      </c>
      <c r="I93" s="228" t="e">
        <f t="shared" si="7"/>
        <v>#VALUE!</v>
      </c>
      <c r="J93" s="271">
        <f>VLOOKUP(B93,'Уч дев'!$A$3:$I$527,8,FALSE)</f>
        <v>0</v>
      </c>
      <c r="K93" s="228"/>
      <c r="L93" s="272" t="s">
        <v>526</v>
      </c>
      <c r="M93" s="273"/>
      <c r="N93" s="274" t="e">
        <f t="shared" si="8"/>
        <v>#VALUE!</v>
      </c>
      <c r="O93" s="232" t="str">
        <f>VLOOKUP(B93,'Уч дев'!$A$3:$G$527,7,FALSE)</f>
        <v>Акатьев В.В.</v>
      </c>
      <c r="P93" s="275"/>
      <c r="Q93" s="152"/>
      <c r="R93" s="152"/>
      <c r="S93" s="152"/>
      <c r="T93" s="152"/>
      <c r="AE93" s="57"/>
      <c r="AF93" s="57"/>
      <c r="AG93" s="57"/>
      <c r="AH93" s="57"/>
      <c r="AI93" s="57"/>
      <c r="AJ93" s="57"/>
      <c r="AK93" s="57"/>
    </row>
    <row r="94" spans="1:37" s="1" customFormat="1" ht="15.75" customHeight="1">
      <c r="A94" s="16" t="s">
        <v>535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58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</row>
    <row r="95" spans="1:37" s="1" customFormat="1" ht="15.75" customHeight="1">
      <c r="A95" s="20" t="s">
        <v>574</v>
      </c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58"/>
      <c r="V95" s="58"/>
      <c r="W95" s="72"/>
      <c r="X95" s="73"/>
      <c r="Y95" s="74"/>
      <c r="Z95" s="74"/>
      <c r="AA95" s="74"/>
      <c r="AB95" s="74"/>
      <c r="AC95" s="74"/>
      <c r="AD95" s="74"/>
      <c r="AE95" s="200"/>
      <c r="AF95" s="200"/>
      <c r="AG95" s="200"/>
      <c r="AH95" s="200"/>
      <c r="AI95" s="200"/>
      <c r="AJ95" s="200"/>
      <c r="AK95" s="200"/>
    </row>
    <row r="96" spans="1:37" s="2" customFormat="1" ht="13.5" customHeight="1">
      <c r="A96" s="21"/>
      <c r="B96" s="22"/>
      <c r="C96" s="23" t="s">
        <v>500</v>
      </c>
      <c r="D96" s="24"/>
      <c r="E96" s="25"/>
      <c r="F96" s="26"/>
      <c r="H96" s="145"/>
      <c r="I96" s="145"/>
      <c r="J96" s="251"/>
      <c r="K96" s="172" t="s">
        <v>512</v>
      </c>
      <c r="L96" s="252"/>
      <c r="M96" s="253"/>
      <c r="N96" s="173"/>
      <c r="O96" s="39" t="s">
        <v>632</v>
      </c>
      <c r="P96" s="146" t="s">
        <v>529</v>
      </c>
      <c r="Q96" s="146"/>
      <c r="R96" s="147" t="s">
        <v>633</v>
      </c>
      <c r="S96" s="147"/>
      <c r="T96" s="147"/>
      <c r="U96" s="60"/>
      <c r="V96" s="72"/>
      <c r="W96" s="72"/>
      <c r="X96" s="73"/>
      <c r="Y96" s="75"/>
      <c r="Z96" s="75"/>
      <c r="AA96" s="75"/>
      <c r="AB96" s="75"/>
      <c r="AC96" s="75"/>
      <c r="AD96" s="75"/>
      <c r="AE96" s="86"/>
      <c r="AF96" s="86"/>
      <c r="AG96" s="86"/>
      <c r="AH96" s="86"/>
      <c r="AI96" s="86"/>
      <c r="AJ96" s="86"/>
      <c r="AK96" s="86"/>
    </row>
    <row r="97" spans="1:37" s="3" customFormat="1" ht="24.75" customHeight="1">
      <c r="A97" s="123" t="s">
        <v>505</v>
      </c>
      <c r="B97" s="123" t="s">
        <v>506</v>
      </c>
      <c r="C97" s="123" t="s">
        <v>2</v>
      </c>
      <c r="D97" s="124" t="s">
        <v>3</v>
      </c>
      <c r="E97" s="123" t="s">
        <v>4</v>
      </c>
      <c r="F97" s="123" t="s">
        <v>5</v>
      </c>
      <c r="G97" s="125" t="s">
        <v>6</v>
      </c>
      <c r="H97" s="174" t="s">
        <v>508</v>
      </c>
      <c r="I97" s="175" t="s">
        <v>509</v>
      </c>
      <c r="J97" s="254"/>
      <c r="K97" s="175"/>
      <c r="L97" s="124" t="s">
        <v>511</v>
      </c>
      <c r="M97" s="255" t="s">
        <v>512</v>
      </c>
      <c r="N97" s="148" t="s">
        <v>513</v>
      </c>
      <c r="O97" s="176" t="s">
        <v>7</v>
      </c>
      <c r="P97" s="188" t="s">
        <v>514</v>
      </c>
      <c r="Q97" s="188"/>
      <c r="R97" s="188"/>
      <c r="S97" s="189" t="s">
        <v>515</v>
      </c>
      <c r="T97" s="188" t="s">
        <v>505</v>
      </c>
      <c r="U97" s="105"/>
      <c r="V97" s="191"/>
      <c r="W97" s="191"/>
      <c r="X97" s="201"/>
      <c r="AE97" s="202"/>
      <c r="AF97" s="202"/>
      <c r="AG97" s="202"/>
      <c r="AH97" s="202"/>
      <c r="AI97" s="202"/>
      <c r="AJ97" s="202"/>
      <c r="AK97" s="202"/>
    </row>
    <row r="98" spans="1:37" s="76" customFormat="1" ht="13.5" customHeight="1">
      <c r="A98" s="81">
        <v>1</v>
      </c>
      <c r="B98" s="133">
        <v>105</v>
      </c>
      <c r="C98" s="134" t="str">
        <f>VLOOKUP(B98,'Уч дев'!$A$3:$G$527,2,FALSE)</f>
        <v>Зубова Ангелина</v>
      </c>
      <c r="D98" s="135">
        <f>VLOOKUP(B98,'Уч дев'!$A$3:$G$527,3,FALSE)</f>
        <v>1994</v>
      </c>
      <c r="E98" s="136"/>
      <c r="F98" s="134" t="str">
        <f>VLOOKUP(B98,'Уч дев'!$A$3:$G$527,5,FALSE)</f>
        <v>Саратовская</v>
      </c>
      <c r="G98" s="138" t="str">
        <f>VLOOKUP(B98,'Уч дев'!$A$3:$G$527,6,FALSE)</f>
        <v>СШОР-6</v>
      </c>
      <c r="H98" s="158" t="str">
        <f>CONCATENATE(L98,"",M98)</f>
        <v>56,8</v>
      </c>
      <c r="I98" s="180" t="str">
        <f aca="true" t="shared" si="10" ref="I98:I111">LOOKUP(N98,$U$1:$AC$1,$U$2:$AC$2)</f>
        <v>КМС</v>
      </c>
      <c r="J98" s="32">
        <f>VLOOKUP(B98,'Уч дев'!$A$3:$I$527,8,FALSE)</f>
        <v>0</v>
      </c>
      <c r="K98" s="180"/>
      <c r="L98" s="256"/>
      <c r="M98" s="257" t="s">
        <v>634</v>
      </c>
      <c r="N98" s="183">
        <f aca="true" t="shared" si="11" ref="N98:N112">(L98*100)+M98</f>
        <v>56.8</v>
      </c>
      <c r="O98" s="184" t="str">
        <f>VLOOKUP(B98,'Уч дев'!$A$3:$G$527,7,FALSE)</f>
        <v>Грековы Г.А., В.В.</v>
      </c>
      <c r="P98" s="59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57"/>
      <c r="AF98" s="57"/>
      <c r="AG98" s="57"/>
      <c r="AH98" s="57"/>
      <c r="AI98" s="57"/>
      <c r="AJ98" s="57"/>
      <c r="AK98" s="57"/>
    </row>
    <row r="99" spans="1:37" s="72" customFormat="1" ht="13.5" customHeight="1">
      <c r="A99" s="81">
        <v>2</v>
      </c>
      <c r="B99" s="133">
        <v>599</v>
      </c>
      <c r="C99" s="134" t="str">
        <f>VLOOKUP(B99,'Уч дев'!$A$3:$G$527,2,FALSE)</f>
        <v>Малашина Юлия</v>
      </c>
      <c r="D99" s="135">
        <f>VLOOKUP(B99,'Уч дев'!$A$3:$G$527,3,FALSE)</f>
        <v>1997</v>
      </c>
      <c r="E99" s="136"/>
      <c r="F99" s="134" t="str">
        <f>VLOOKUP(B99,'Уч дев'!$A$3:$G$527,5,FALSE)</f>
        <v>Пензенская</v>
      </c>
      <c r="G99" s="138" t="str">
        <f>VLOOKUP(B99,'Уч дев'!$A$3:$G$527,6,FALSE)</f>
        <v>КСШОР</v>
      </c>
      <c r="H99" s="158" t="str">
        <f>CONCATENATE(L99,"",M99)</f>
        <v>58,7</v>
      </c>
      <c r="I99" s="180">
        <f t="shared" si="10"/>
        <v>1</v>
      </c>
      <c r="J99" s="32" t="str">
        <f>VLOOKUP(B99,'Уч дев'!$A$3:$I$527,8,FALSE)</f>
        <v>л</v>
      </c>
      <c r="K99" s="180"/>
      <c r="L99" s="256"/>
      <c r="M99" s="257" t="s">
        <v>603</v>
      </c>
      <c r="N99" s="183">
        <f t="shared" si="11"/>
        <v>58.7</v>
      </c>
      <c r="O99" s="184" t="str">
        <f>VLOOKUP(B99,'Уч дев'!$A$3:$G$527,7,FALSE)</f>
        <v>Красновы Р.Б.,К.И.</v>
      </c>
      <c r="P99" s="59"/>
      <c r="AE99" s="57"/>
      <c r="AF99" s="57"/>
      <c r="AG99" s="57"/>
      <c r="AH99" s="57"/>
      <c r="AI99" s="57"/>
      <c r="AJ99" s="57"/>
      <c r="AK99" s="57"/>
    </row>
    <row r="100" spans="1:37" s="72" customFormat="1" ht="13.5" customHeight="1">
      <c r="A100" s="81">
        <v>3</v>
      </c>
      <c r="B100" s="133">
        <v>131</v>
      </c>
      <c r="C100" s="134" t="str">
        <f>VLOOKUP(B100,'Уч дев'!$A$3:$G$527,2,FALSE)</f>
        <v>Гризель Виктория</v>
      </c>
      <c r="D100" s="135">
        <f>VLOOKUP(B100,'Уч дев'!$A$3:$G$527,3,FALSE)</f>
        <v>1999</v>
      </c>
      <c r="E100" s="136"/>
      <c r="F100" s="134" t="str">
        <f>VLOOKUP(B100,'Уч дев'!$A$3:$G$527,5,FALSE)</f>
        <v>Саратовская</v>
      </c>
      <c r="G100" s="138" t="str">
        <f>VLOOKUP(B100,'Уч дев'!$A$3:$G$527,6,FALSE)</f>
        <v>СШОР-6</v>
      </c>
      <c r="H100" s="158" t="str">
        <f>CONCATENATE(L100,"",M100)</f>
        <v>59,6</v>
      </c>
      <c r="I100" s="180">
        <f t="shared" si="10"/>
        <v>1</v>
      </c>
      <c r="J100" s="32">
        <f>VLOOKUP(B100,'Уч дев'!$A$3:$I$527,8,FALSE)</f>
        <v>0</v>
      </c>
      <c r="K100" s="180"/>
      <c r="L100" s="256"/>
      <c r="M100" s="257" t="s">
        <v>635</v>
      </c>
      <c r="N100" s="183">
        <f t="shared" si="11"/>
        <v>59.6</v>
      </c>
      <c r="O100" s="184" t="str">
        <f>VLOOKUP(B100,'Уч дев'!$A$3:$G$527,7,FALSE)</f>
        <v>Беликовы Н.И., Ю.Б.</v>
      </c>
      <c r="P100" s="59"/>
      <c r="AE100" s="57"/>
      <c r="AF100" s="57"/>
      <c r="AG100" s="57"/>
      <c r="AH100" s="57"/>
      <c r="AI100" s="57"/>
      <c r="AJ100" s="57"/>
      <c r="AK100" s="57"/>
    </row>
    <row r="101" spans="1:37" s="72" customFormat="1" ht="13.5" customHeight="1">
      <c r="A101" s="81">
        <v>4</v>
      </c>
      <c r="B101" s="133">
        <v>604</v>
      </c>
      <c r="C101" s="134" t="str">
        <f>VLOOKUP(B101,'Уч дев'!$A$3:$G$527,2,FALSE)</f>
        <v>Наумова Юлия</v>
      </c>
      <c r="D101" s="135">
        <f>VLOOKUP(B101,'Уч дев'!$A$3:$G$527,3,FALSE)</f>
        <v>1999</v>
      </c>
      <c r="E101" s="136"/>
      <c r="F101" s="134" t="str">
        <f>VLOOKUP(B101,'Уч дев'!$A$3:$G$527,5,FALSE)</f>
        <v>Пензенская</v>
      </c>
      <c r="G101" s="138" t="str">
        <f>VLOOKUP(B101,'Уч дев'!$A$3:$G$527,6,FALSE)</f>
        <v>СШ-6</v>
      </c>
      <c r="H101" s="158" t="str">
        <f>CONCATENATE(L101,"",M101)</f>
        <v>59,7</v>
      </c>
      <c r="I101" s="180">
        <f t="shared" si="10"/>
        <v>1</v>
      </c>
      <c r="J101" s="32" t="str">
        <f>VLOOKUP(B101,'Уч дев'!$A$3:$I$527,8,FALSE)</f>
        <v>л</v>
      </c>
      <c r="K101" s="180"/>
      <c r="L101" s="256"/>
      <c r="M101" s="257" t="s">
        <v>636</v>
      </c>
      <c r="N101" s="183">
        <f t="shared" si="11"/>
        <v>59.7</v>
      </c>
      <c r="O101" s="184" t="str">
        <f>VLOOKUP(B101,'Уч дев'!$A$3:$G$527,7,FALSE)</f>
        <v>Красновы Р.Б.,К.И.</v>
      </c>
      <c r="P101" s="59"/>
      <c r="AE101" s="57"/>
      <c r="AF101" s="57"/>
      <c r="AG101" s="57"/>
      <c r="AH101" s="57"/>
      <c r="AI101" s="57"/>
      <c r="AJ101" s="57"/>
      <c r="AK101" s="57"/>
    </row>
    <row r="102" spans="1:37" s="72" customFormat="1" ht="13.5" customHeight="1">
      <c r="A102" s="81">
        <v>5</v>
      </c>
      <c r="B102" s="133">
        <v>686</v>
      </c>
      <c r="C102" s="134" t="str">
        <f>VLOOKUP(B102,'Уч дев'!$A$3:$G$527,2,FALSE)</f>
        <v>Петрова Влада</v>
      </c>
      <c r="D102" s="135">
        <f>VLOOKUP(B102,'Уч дев'!$A$3:$G$527,3,FALSE)</f>
        <v>1999</v>
      </c>
      <c r="E102" s="136"/>
      <c r="F102" s="134" t="str">
        <f>VLOOKUP(B102,'Уч дев'!$A$3:$G$527,5,FALSE)</f>
        <v>Пензенская</v>
      </c>
      <c r="G102" s="138" t="str">
        <f>VLOOKUP(B102,'Уч дев'!$A$3:$G$527,6,FALSE)</f>
        <v>ПГУ,СШОР Заречный</v>
      </c>
      <c r="H102" s="158" t="str">
        <f>CONCATENATE(L102,"",M102)</f>
        <v>59,9</v>
      </c>
      <c r="I102" s="180">
        <f t="shared" si="10"/>
        <v>1</v>
      </c>
      <c r="J102" s="32">
        <f>VLOOKUP(B102,'Уч дев'!$A$3:$I$527,8,FALSE)</f>
        <v>0</v>
      </c>
      <c r="K102" s="180"/>
      <c r="L102" s="256"/>
      <c r="M102" s="257" t="s">
        <v>637</v>
      </c>
      <c r="N102" s="183">
        <f t="shared" si="11"/>
        <v>59.9</v>
      </c>
      <c r="O102" s="184" t="str">
        <f>VLOOKUP(B102,'Уч дев'!$A$3:$G$527,7,FALSE)</f>
        <v>Кораблев В.В.</v>
      </c>
      <c r="P102" s="59"/>
      <c r="AE102" s="57"/>
      <c r="AF102" s="57"/>
      <c r="AG102" s="57"/>
      <c r="AH102" s="57"/>
      <c r="AI102" s="57"/>
      <c r="AJ102" s="57"/>
      <c r="AK102" s="57"/>
    </row>
    <row r="103" spans="1:37" s="72" customFormat="1" ht="13.5" customHeight="1">
      <c r="A103" s="81">
        <v>6</v>
      </c>
      <c r="B103" s="133">
        <v>369</v>
      </c>
      <c r="C103" s="134" t="str">
        <f>VLOOKUP(B103,'Уч дев'!$A$3:$G$527,2,FALSE)</f>
        <v>Ветлужских Анастасия</v>
      </c>
      <c r="D103" s="135">
        <f>VLOOKUP(B103,'Уч дев'!$A$3:$G$527,3,FALSE)</f>
        <v>1996</v>
      </c>
      <c r="E103" s="136"/>
      <c r="F103" s="134" t="str">
        <f>VLOOKUP(B103,'Уч дев'!$A$3:$G$527,5,FALSE)</f>
        <v>Тамбовская</v>
      </c>
      <c r="G103" s="138" t="str">
        <f>VLOOKUP(B103,'Уч дев'!$A$3:$G$527,6,FALSE)</f>
        <v>СШ МЦПСР</v>
      </c>
      <c r="H103" s="158" t="str">
        <f aca="true" t="shared" si="12" ref="H103:H112">CONCATENATE(L103,":",M103)</f>
        <v>1:00,3</v>
      </c>
      <c r="I103" s="180">
        <f t="shared" si="10"/>
        <v>1</v>
      </c>
      <c r="J103" s="32">
        <f>VLOOKUP(B103,'Уч дев'!$A$3:$I$527,8,FALSE)</f>
        <v>0</v>
      </c>
      <c r="K103" s="180"/>
      <c r="L103" s="256">
        <v>1</v>
      </c>
      <c r="M103" s="257" t="s">
        <v>638</v>
      </c>
      <c r="N103" s="183">
        <f t="shared" si="11"/>
        <v>100.3</v>
      </c>
      <c r="O103" s="184" t="str">
        <f>VLOOKUP(B103,'Уч дев'!$A$3:$G$527,7,FALSE)</f>
        <v>Мироненко В.И.</v>
      </c>
      <c r="P103" s="59"/>
      <c r="AE103" s="57"/>
      <c r="AF103" s="57"/>
      <c r="AG103" s="57"/>
      <c r="AH103" s="57"/>
      <c r="AI103" s="57"/>
      <c r="AJ103" s="57"/>
      <c r="AK103" s="57"/>
    </row>
    <row r="104" spans="1:37" s="72" customFormat="1" ht="13.5" customHeight="1">
      <c r="A104" s="81">
        <v>7</v>
      </c>
      <c r="B104" s="133">
        <v>4</v>
      </c>
      <c r="C104" s="134" t="str">
        <f>VLOOKUP(B104,'Уч дев'!$A$3:$G$527,2,FALSE)</f>
        <v>Царапкина Кристина</v>
      </c>
      <c r="D104" s="135">
        <f>VLOOKUP(B104,'Уч дев'!$A$3:$G$527,3,FALSE)</f>
        <v>1997</v>
      </c>
      <c r="E104" s="136"/>
      <c r="F104" s="134" t="str">
        <f>VLOOKUP(B104,'Уч дев'!$A$3:$G$527,5,FALSE)</f>
        <v>Пензенская</v>
      </c>
      <c r="G104" s="138" t="str">
        <f>VLOOKUP(B104,'Уч дев'!$A$3:$G$527,6,FALSE)</f>
        <v>КСШОР</v>
      </c>
      <c r="H104" s="158" t="str">
        <f t="shared" si="12"/>
        <v>1:01,0</v>
      </c>
      <c r="I104" s="180">
        <f t="shared" si="10"/>
        <v>1</v>
      </c>
      <c r="J104" s="32">
        <f>VLOOKUP(B104,'Уч дев'!$A$3:$I$527,8,FALSE)</f>
        <v>0</v>
      </c>
      <c r="K104" s="180"/>
      <c r="L104" s="256">
        <v>1</v>
      </c>
      <c r="M104" s="257" t="s">
        <v>639</v>
      </c>
      <c r="N104" s="183">
        <f t="shared" si="11"/>
        <v>101</v>
      </c>
      <c r="O104" s="184" t="str">
        <f>VLOOKUP(B104,'Уч дев'!$A$3:$G$527,7,FALSE)</f>
        <v>Родионова А.И.</v>
      </c>
      <c r="P104" s="59"/>
      <c r="AE104" s="57"/>
      <c r="AF104" s="57"/>
      <c r="AG104" s="57"/>
      <c r="AH104" s="57"/>
      <c r="AI104" s="57"/>
      <c r="AJ104" s="57"/>
      <c r="AK104" s="57"/>
    </row>
    <row r="105" spans="1:37" s="72" customFormat="1" ht="13.5" customHeight="1">
      <c r="A105" s="81">
        <v>8</v>
      </c>
      <c r="B105" s="133">
        <v>385</v>
      </c>
      <c r="C105" s="134" t="str">
        <f>VLOOKUP(B105,'Уч дев'!$A$3:$G$527,2,FALSE)</f>
        <v>Чернышева Кристина</v>
      </c>
      <c r="D105" s="135">
        <f>VLOOKUP(B105,'Уч дев'!$A$3:$G$527,3,FALSE)</f>
        <v>1998</v>
      </c>
      <c r="E105" s="136"/>
      <c r="F105" s="134" t="str">
        <f>VLOOKUP(B105,'Уч дев'!$A$3:$G$527,5,FALSE)</f>
        <v>Самарская</v>
      </c>
      <c r="G105" s="138" t="str">
        <f>VLOOKUP(B105,'Уч дев'!$A$3:$G$527,6,FALSE)</f>
        <v>СШОР-2 Самара</v>
      </c>
      <c r="H105" s="158" t="str">
        <f t="shared" si="12"/>
        <v>1:01,1</v>
      </c>
      <c r="I105" s="180">
        <f t="shared" si="10"/>
        <v>1</v>
      </c>
      <c r="J105" s="32">
        <f>VLOOKUP(B105,'Уч дев'!$A$3:$I$527,8,FALSE)</f>
        <v>0</v>
      </c>
      <c r="K105" s="180"/>
      <c r="L105" s="256">
        <v>1</v>
      </c>
      <c r="M105" s="257" t="s">
        <v>640</v>
      </c>
      <c r="N105" s="183">
        <f t="shared" si="11"/>
        <v>101.1</v>
      </c>
      <c r="O105" s="184" t="str">
        <f>VLOOKUP(B105,'Уч дев'!$A$3:$G$527,7,FALSE)</f>
        <v>Комаров С.В.</v>
      </c>
      <c r="P105" s="59"/>
      <c r="AE105" s="57"/>
      <c r="AF105" s="57"/>
      <c r="AG105" s="57"/>
      <c r="AH105" s="57"/>
      <c r="AI105" s="57"/>
      <c r="AJ105" s="57"/>
      <c r="AK105" s="57"/>
    </row>
    <row r="106" spans="1:37" s="72" customFormat="1" ht="13.5" customHeight="1">
      <c r="A106" s="81">
        <v>9</v>
      </c>
      <c r="B106" s="133">
        <v>652</v>
      </c>
      <c r="C106" s="134" t="str">
        <f>VLOOKUP(B106,'Уч дев'!$A$3:$G$527,2,FALSE)</f>
        <v>Ефремова Анастасия</v>
      </c>
      <c r="D106" s="135">
        <f>VLOOKUP(B106,'Уч дев'!$A$3:$G$527,3,FALSE)</f>
        <v>1996</v>
      </c>
      <c r="E106" s="136"/>
      <c r="F106" s="134" t="str">
        <f>VLOOKUP(B106,'Уч дев'!$A$3:$G$527,5,FALSE)</f>
        <v>Пензенская</v>
      </c>
      <c r="G106" s="138" t="str">
        <f>VLOOKUP(B106,'Уч дев'!$A$3:$G$527,6,FALSE)</f>
        <v>ПГУ</v>
      </c>
      <c r="H106" s="158" t="str">
        <f t="shared" si="12"/>
        <v>1:01,4</v>
      </c>
      <c r="I106" s="180">
        <f t="shared" si="10"/>
        <v>1</v>
      </c>
      <c r="J106" s="32" t="str">
        <f>VLOOKUP(B106,'Уч дев'!$A$3:$I$527,8,FALSE)</f>
        <v>л</v>
      </c>
      <c r="K106" s="180"/>
      <c r="L106" s="256">
        <v>1</v>
      </c>
      <c r="M106" s="257" t="s">
        <v>641</v>
      </c>
      <c r="N106" s="183">
        <f t="shared" si="11"/>
        <v>101.4</v>
      </c>
      <c r="O106" s="184" t="str">
        <f>VLOOKUP(B106,'Уч дев'!$A$3:$G$527,7,FALSE)</f>
        <v>Новинская С.Г.,Жаворонкин В.Н.</v>
      </c>
      <c r="P106" s="59"/>
      <c r="AE106" s="57"/>
      <c r="AF106" s="57"/>
      <c r="AG106" s="57"/>
      <c r="AH106" s="57"/>
      <c r="AI106" s="57"/>
      <c r="AJ106" s="57"/>
      <c r="AK106" s="57"/>
    </row>
    <row r="107" spans="1:37" s="72" customFormat="1" ht="13.5" customHeight="1">
      <c r="A107" s="81">
        <v>10</v>
      </c>
      <c r="B107" s="133">
        <v>162</v>
      </c>
      <c r="C107" s="134" t="str">
        <f>VLOOKUP(B107,'Уч дев'!$A$3:$G$527,2,FALSE)</f>
        <v>Ранделина Галина</v>
      </c>
      <c r="D107" s="135">
        <f>VLOOKUP(B107,'Уч дев'!$A$3:$G$527,3,FALSE)</f>
        <v>1995</v>
      </c>
      <c r="E107" s="136"/>
      <c r="F107" s="134" t="str">
        <f>VLOOKUP(B107,'Уч дев'!$A$3:$G$527,5,FALSE)</f>
        <v>Саратовская</v>
      </c>
      <c r="G107" s="138" t="str">
        <f>VLOOKUP(B107,'Уч дев'!$A$3:$G$527,6,FALSE)</f>
        <v>ЦСП "Надежда Губернии"</v>
      </c>
      <c r="H107" s="158" t="str">
        <f t="shared" si="12"/>
        <v>1:02,8</v>
      </c>
      <c r="I107" s="180">
        <f t="shared" si="10"/>
        <v>2</v>
      </c>
      <c r="J107" s="32">
        <f>VLOOKUP(B107,'Уч дев'!$A$3:$I$527,8,FALSE)</f>
        <v>0</v>
      </c>
      <c r="K107" s="180"/>
      <c r="L107" s="256">
        <v>1</v>
      </c>
      <c r="M107" s="257" t="s">
        <v>583</v>
      </c>
      <c r="N107" s="183">
        <f t="shared" si="11"/>
        <v>102.8</v>
      </c>
      <c r="O107" s="184" t="str">
        <f>VLOOKUP(B107,'Уч дев'!$A$3:$G$527,7,FALSE)</f>
        <v>Бочкарева М.В.</v>
      </c>
      <c r="P107" s="59"/>
      <c r="AE107" s="57"/>
      <c r="AF107" s="57"/>
      <c r="AG107" s="57"/>
      <c r="AH107" s="57"/>
      <c r="AI107" s="57"/>
      <c r="AJ107" s="57"/>
      <c r="AK107" s="57"/>
    </row>
    <row r="108" spans="1:37" s="72" customFormat="1" ht="13.5" customHeight="1">
      <c r="A108" s="81">
        <v>11</v>
      </c>
      <c r="B108" s="133">
        <v>371</v>
      </c>
      <c r="C108" s="134" t="str">
        <f>VLOOKUP(B108,'Уч дев'!$A$3:$G$527,2,FALSE)</f>
        <v>Пятахина Татьяна</v>
      </c>
      <c r="D108" s="135">
        <f>VLOOKUP(B108,'Уч дев'!$A$3:$G$527,3,FALSE)</f>
        <v>1997</v>
      </c>
      <c r="E108" s="136"/>
      <c r="F108" s="134" t="str">
        <f>VLOOKUP(B108,'Уч дев'!$A$3:$G$527,5,FALSE)</f>
        <v>Тамбовская</v>
      </c>
      <c r="G108" s="138" t="str">
        <f>VLOOKUP(B108,'Уч дев'!$A$3:$G$527,6,FALSE)</f>
        <v>СШ МЦПСР</v>
      </c>
      <c r="H108" s="158" t="str">
        <f t="shared" si="12"/>
        <v>1:02,9</v>
      </c>
      <c r="I108" s="180">
        <f t="shared" si="10"/>
        <v>2</v>
      </c>
      <c r="J108" s="32">
        <f>VLOOKUP(B108,'Уч дев'!$A$3:$I$527,8,FALSE)</f>
        <v>0</v>
      </c>
      <c r="K108" s="180"/>
      <c r="L108" s="256">
        <v>1</v>
      </c>
      <c r="M108" s="257" t="s">
        <v>625</v>
      </c>
      <c r="N108" s="183">
        <f t="shared" si="11"/>
        <v>102.9</v>
      </c>
      <c r="O108" s="184" t="str">
        <f>VLOOKUP(B108,'Уч дев'!$A$3:$G$527,7,FALSE)</f>
        <v>Мироненко В.И.</v>
      </c>
      <c r="P108" s="59"/>
      <c r="AE108" s="57"/>
      <c r="AF108" s="57"/>
      <c r="AG108" s="57"/>
      <c r="AH108" s="57"/>
      <c r="AI108" s="57"/>
      <c r="AJ108" s="57"/>
      <c r="AK108" s="57"/>
    </row>
    <row r="109" spans="1:37" s="72" customFormat="1" ht="13.5" customHeight="1">
      <c r="A109" s="81">
        <v>12</v>
      </c>
      <c r="B109" s="133">
        <v>380</v>
      </c>
      <c r="C109" s="134" t="str">
        <f>VLOOKUP(B109,'Уч дев'!$A$3:$G$527,2,FALSE)</f>
        <v>Пискарева Кристина</v>
      </c>
      <c r="D109" s="135">
        <f>VLOOKUP(B109,'Уч дев'!$A$3:$G$527,3,FALSE)</f>
        <v>1999</v>
      </c>
      <c r="E109" s="136"/>
      <c r="F109" s="134" t="str">
        <f>VLOOKUP(B109,'Уч дев'!$A$3:$G$527,5,FALSE)</f>
        <v>Самарская</v>
      </c>
      <c r="G109" s="138" t="str">
        <f>VLOOKUP(B109,'Уч дев'!$A$3:$G$527,6,FALSE)</f>
        <v>СШОР-2 Самара</v>
      </c>
      <c r="H109" s="158" t="str">
        <f t="shared" si="12"/>
        <v>1:03,9</v>
      </c>
      <c r="I109" s="180">
        <f t="shared" si="10"/>
        <v>2</v>
      </c>
      <c r="J109" s="32">
        <f>VLOOKUP(B109,'Уч дев'!$A$3:$I$527,8,FALSE)</f>
        <v>0</v>
      </c>
      <c r="K109" s="180"/>
      <c r="L109" s="256">
        <v>1</v>
      </c>
      <c r="M109" s="257" t="s">
        <v>642</v>
      </c>
      <c r="N109" s="183">
        <f t="shared" si="11"/>
        <v>103.9</v>
      </c>
      <c r="O109" s="184" t="str">
        <f>VLOOKUP(B109,'Уч дев'!$A$3:$G$527,7,FALSE)</f>
        <v>Комаров С.В.</v>
      </c>
      <c r="P109" s="59"/>
      <c r="AE109" s="57"/>
      <c r="AF109" s="57"/>
      <c r="AG109" s="57"/>
      <c r="AH109" s="57"/>
      <c r="AI109" s="57"/>
      <c r="AJ109" s="57"/>
      <c r="AK109" s="57"/>
    </row>
    <row r="110" spans="1:37" s="72" customFormat="1" ht="13.5" customHeight="1">
      <c r="A110" s="81">
        <v>13</v>
      </c>
      <c r="B110" s="133">
        <v>641</v>
      </c>
      <c r="C110" s="134" t="str">
        <f>VLOOKUP(B110,'Уч дев'!$A$3:$G$527,2,FALSE)</f>
        <v>Чернецова Ольга</v>
      </c>
      <c r="D110" s="135">
        <f>VLOOKUP(B110,'Уч дев'!$A$3:$G$527,3,FALSE)</f>
        <v>1997</v>
      </c>
      <c r="E110" s="136"/>
      <c r="F110" s="134" t="str">
        <f>VLOOKUP(B110,'Уч дев'!$A$3:$G$527,5,FALSE)</f>
        <v>Пензенская</v>
      </c>
      <c r="G110" s="138" t="str">
        <f>VLOOKUP(B110,'Уч дев'!$A$3:$G$527,6,FALSE)</f>
        <v>ПГУАС</v>
      </c>
      <c r="H110" s="158" t="str">
        <f t="shared" si="12"/>
        <v>1:04,7</v>
      </c>
      <c r="I110" s="180">
        <f t="shared" si="10"/>
        <v>2</v>
      </c>
      <c r="J110" s="32">
        <f>VLOOKUP(B110,'Уч дев'!$A$3:$I$527,8,FALSE)</f>
        <v>0</v>
      </c>
      <c r="K110" s="180"/>
      <c r="L110" s="256">
        <v>1</v>
      </c>
      <c r="M110" s="257" t="s">
        <v>643</v>
      </c>
      <c r="N110" s="183">
        <f t="shared" si="11"/>
        <v>104.7</v>
      </c>
      <c r="O110" s="184" t="str">
        <f>VLOOKUP(B110,'Уч дев'!$A$3:$G$527,7,FALSE)</f>
        <v>Аксенвы А.В.,Е.С.,Казуров М.А.</v>
      </c>
      <c r="P110" s="59"/>
      <c r="AE110" s="57"/>
      <c r="AF110" s="57"/>
      <c r="AG110" s="57"/>
      <c r="AH110" s="57"/>
      <c r="AI110" s="57"/>
      <c r="AJ110" s="57"/>
      <c r="AK110" s="57"/>
    </row>
    <row r="111" spans="1:37" s="72" customFormat="1" ht="13.5" customHeight="1">
      <c r="A111" s="81">
        <v>14</v>
      </c>
      <c r="B111" s="133">
        <v>40</v>
      </c>
      <c r="C111" s="134" t="str">
        <f>VLOOKUP(B111,'Уч дев'!$A$3:$G$527,2,FALSE)</f>
        <v>Бодина Мария</v>
      </c>
      <c r="D111" s="135">
        <f>VLOOKUP(B111,'Уч дев'!$A$3:$G$527,3,FALSE)</f>
        <v>1999</v>
      </c>
      <c r="E111" s="136"/>
      <c r="F111" s="134" t="str">
        <f>VLOOKUP(B111,'Уч дев'!$A$3:$G$527,5,FALSE)</f>
        <v>Пензенская</v>
      </c>
      <c r="G111" s="138" t="str">
        <f>VLOOKUP(B111,'Уч дев'!$A$3:$G$527,6,FALSE)</f>
        <v>СШ-6,ПГУ</v>
      </c>
      <c r="H111" s="158" t="str">
        <f t="shared" si="12"/>
        <v>1:08,8</v>
      </c>
      <c r="I111" s="180">
        <f t="shared" si="10"/>
        <v>3</v>
      </c>
      <c r="J111" s="32">
        <f>VLOOKUP(B111,'Уч дев'!$A$3:$I$527,8,FALSE)</f>
        <v>0</v>
      </c>
      <c r="K111" s="180"/>
      <c r="L111" s="256">
        <v>1</v>
      </c>
      <c r="M111" s="257" t="s">
        <v>644</v>
      </c>
      <c r="N111" s="183">
        <f t="shared" si="11"/>
        <v>108.8</v>
      </c>
      <c r="O111" s="184" t="str">
        <f>VLOOKUP(B111,'Уч дев'!$A$3:$G$527,7,FALSE)</f>
        <v>Беляев С.Н.,Зотова Н.А.</v>
      </c>
      <c r="P111" s="59"/>
      <c r="AE111" s="57"/>
      <c r="AF111" s="57"/>
      <c r="AG111" s="57"/>
      <c r="AH111" s="57"/>
      <c r="AI111" s="57"/>
      <c r="AJ111" s="57"/>
      <c r="AK111" s="57"/>
    </row>
    <row r="112" spans="1:37" s="72" customFormat="1" ht="13.5" customHeight="1" hidden="1">
      <c r="A112" s="81"/>
      <c r="B112" s="133">
        <v>370</v>
      </c>
      <c r="C112" s="134" t="str">
        <f>VLOOKUP(B112,'Уч дев'!$A$3:$G$527,2,FALSE)</f>
        <v>Мишина Татьяна</v>
      </c>
      <c r="D112" s="135">
        <f>VLOOKUP(B112,'Уч дев'!$A$3:$G$527,3,FALSE)</f>
        <v>1998</v>
      </c>
      <c r="E112" s="136"/>
      <c r="F112" s="134" t="str">
        <f>VLOOKUP(B112,'Уч дев'!$A$3:$G$527,5,FALSE)</f>
        <v>Тамбовская</v>
      </c>
      <c r="G112" s="138" t="str">
        <f>VLOOKUP(B112,'Уч дев'!$A$3:$G$527,6,FALSE)</f>
        <v>СШ МЦПСР</v>
      </c>
      <c r="H112" s="158" t="str">
        <f t="shared" si="12"/>
        <v>н.я:</v>
      </c>
      <c r="I112" s="180"/>
      <c r="J112" s="32">
        <f>VLOOKUP(B112,'Уч дев'!$A$3:$I$527,8,FALSE)</f>
        <v>0</v>
      </c>
      <c r="K112" s="180"/>
      <c r="L112" s="256" t="s">
        <v>526</v>
      </c>
      <c r="M112" s="257"/>
      <c r="N112" s="183" t="e">
        <f t="shared" si="11"/>
        <v>#VALUE!</v>
      </c>
      <c r="O112" s="184" t="str">
        <f>VLOOKUP(B112,'Уч дев'!$A$3:$G$527,7,FALSE)</f>
        <v>Мироненко В.И.</v>
      </c>
      <c r="P112" s="59"/>
      <c r="AE112" s="57"/>
      <c r="AF112" s="57"/>
      <c r="AG112" s="57"/>
      <c r="AH112" s="57"/>
      <c r="AI112" s="57"/>
      <c r="AJ112" s="57"/>
      <c r="AK112" s="57"/>
    </row>
    <row r="114" ht="12.75"/>
    <row r="115" ht="12.75"/>
    <row r="116" ht="12.75"/>
    <row r="117" ht="12.75"/>
    <row r="118" ht="12.75"/>
  </sheetData>
  <sheetProtection password="C1E8" sheet="1" formatCells="0" formatColumns="0" formatRows="0" insertColumns="0" insertRows="0" insertHyperlinks="0" deleteColumns="0" deleteRows="0" sort="0" autoFilter="0" pivotTables="0"/>
  <mergeCells count="27">
    <mergeCell ref="A1:U1"/>
    <mergeCell ref="A2:U2"/>
    <mergeCell ref="A3:T3"/>
    <mergeCell ref="A5:T5"/>
    <mergeCell ref="A6:T6"/>
    <mergeCell ref="D7:N7"/>
    <mergeCell ref="O7:T7"/>
    <mergeCell ref="A8:T8"/>
    <mergeCell ref="A9:T9"/>
    <mergeCell ref="P10:Q10"/>
    <mergeCell ref="R10:T10"/>
    <mergeCell ref="P11:R11"/>
    <mergeCell ref="A45:T45"/>
    <mergeCell ref="A46:T46"/>
    <mergeCell ref="P47:Q47"/>
    <mergeCell ref="R47:T47"/>
    <mergeCell ref="P48:R48"/>
    <mergeCell ref="A70:T70"/>
    <mergeCell ref="A71:T71"/>
    <mergeCell ref="P73:Q73"/>
    <mergeCell ref="R73:T73"/>
    <mergeCell ref="P74:R74"/>
    <mergeCell ref="A94:T94"/>
    <mergeCell ref="A95:T95"/>
    <mergeCell ref="P96:Q96"/>
    <mergeCell ref="R96:T96"/>
    <mergeCell ref="P97:R97"/>
  </mergeCells>
  <printOptions horizontalCentered="1"/>
  <pageMargins left="0.16" right="0.2" top="0.16" bottom="0.16" header="0.16" footer="0.16"/>
  <pageSetup fitToHeight="4" horizontalDpi="600" verticalDpi="600" orientation="landscape" paperSize="9" scale="87"/>
  <rowBreaks count="2" manualBreakCount="2">
    <brk id="44" max="16" man="1"/>
    <brk id="69" max="16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D54FE3"/>
  </sheetPr>
  <dimension ref="A1:AK88"/>
  <sheetViews>
    <sheetView view="pageBreakPreview" zoomScaleSheetLayoutView="100" workbookViewId="0" topLeftCell="A1">
      <selection activeCell="G82" sqref="G82"/>
    </sheetView>
  </sheetViews>
  <sheetFormatPr defaultColWidth="9.125" defaultRowHeight="12.75"/>
  <cols>
    <col min="1" max="1" width="5.625" style="5" customWidth="1"/>
    <col min="2" max="2" width="4.75390625" style="6" customWidth="1"/>
    <col min="3" max="3" width="25.00390625" style="7" customWidth="1"/>
    <col min="4" max="4" width="9.75390625" style="8" customWidth="1"/>
    <col min="5" max="5" width="7.25390625" style="6" customWidth="1"/>
    <col min="6" max="6" width="18.25390625" style="9" customWidth="1"/>
    <col min="7" max="7" width="25.625" style="10" customWidth="1"/>
    <col min="8" max="8" width="8.375" style="78" customWidth="1"/>
    <col min="9" max="9" width="6.00390625" style="6" customWidth="1"/>
    <col min="10" max="10" width="6.00390625" style="6" hidden="1" customWidth="1"/>
    <col min="11" max="11" width="6.00390625" style="6" customWidth="1"/>
    <col min="12" max="13" width="6.00390625" style="205" hidden="1" customWidth="1"/>
    <col min="14" max="14" width="6.375" style="205" hidden="1" customWidth="1"/>
    <col min="15" max="15" width="30.125" style="7" customWidth="1"/>
    <col min="16" max="16" width="4.00390625" style="6" hidden="1" customWidth="1"/>
    <col min="17" max="18" width="4.00390625" style="7" hidden="1" customWidth="1"/>
    <col min="19" max="19" width="7.25390625" style="7" hidden="1" customWidth="1"/>
    <col min="20" max="20" width="5.625" style="7" hidden="1" customWidth="1"/>
    <col min="21" max="29" width="5.375" style="7" hidden="1" customWidth="1"/>
    <col min="30" max="30" width="9.125" style="7" hidden="1" customWidth="1"/>
    <col min="31" max="37" width="3.00390625" style="6" hidden="1" customWidth="1"/>
    <col min="38" max="16384" width="9.125" style="7" customWidth="1"/>
  </cols>
  <sheetData>
    <row r="1" spans="1:37" ht="15.75" customHeight="1">
      <c r="A1" s="14" t="str">
        <f>'60 дев'!A1:U1</f>
        <v>Министерство физической культуры и спорта Пензенской области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55">
        <v>200</v>
      </c>
      <c r="V1" s="55">
        <v>207.1</v>
      </c>
      <c r="W1" s="55">
        <v>216.7</v>
      </c>
      <c r="X1" s="55">
        <v>226.7</v>
      </c>
      <c r="Y1" s="55">
        <v>237.7</v>
      </c>
      <c r="Z1" s="55">
        <v>249.7</v>
      </c>
      <c r="AA1" s="55">
        <v>302.7</v>
      </c>
      <c r="AB1" s="55">
        <v>317.7</v>
      </c>
      <c r="AC1" s="55">
        <v>336.7</v>
      </c>
      <c r="AE1" s="55">
        <v>10</v>
      </c>
      <c r="AF1" s="55">
        <v>7</v>
      </c>
      <c r="AG1" s="55">
        <v>4</v>
      </c>
      <c r="AH1" s="55">
        <v>3</v>
      </c>
      <c r="AI1" s="55">
        <v>2</v>
      </c>
      <c r="AJ1" s="55">
        <v>1</v>
      </c>
      <c r="AK1" s="55">
        <v>0</v>
      </c>
    </row>
    <row r="2" spans="1:37" ht="15.75" customHeight="1">
      <c r="A2" s="15" t="s">
        <v>486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55" t="s">
        <v>34</v>
      </c>
      <c r="V2" s="55" t="s">
        <v>34</v>
      </c>
      <c r="W2" s="55">
        <v>1</v>
      </c>
      <c r="X2" s="55">
        <v>2</v>
      </c>
      <c r="Y2" s="55">
        <v>3</v>
      </c>
      <c r="Z2" s="55" t="s">
        <v>487</v>
      </c>
      <c r="AA2" s="55" t="s">
        <v>488</v>
      </c>
      <c r="AB2" s="55" t="s">
        <v>489</v>
      </c>
      <c r="AC2" s="55" t="s">
        <v>490</v>
      </c>
      <c r="AE2" s="55">
        <v>1</v>
      </c>
      <c r="AF2" s="55">
        <v>2</v>
      </c>
      <c r="AG2" s="55">
        <v>3</v>
      </c>
      <c r="AH2" s="55">
        <v>4</v>
      </c>
      <c r="AI2" s="55">
        <v>5</v>
      </c>
      <c r="AJ2" s="55">
        <v>6</v>
      </c>
      <c r="AK2" s="55">
        <v>7</v>
      </c>
    </row>
    <row r="3" spans="1:37" s="1" customFormat="1" ht="11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V3" s="71"/>
      <c r="AE3" s="13"/>
      <c r="AF3" s="13"/>
      <c r="AG3" s="13"/>
      <c r="AH3" s="13"/>
      <c r="AI3" s="13"/>
      <c r="AJ3" s="13"/>
      <c r="AK3" s="13"/>
    </row>
    <row r="4" spans="1:37" s="1" customFormat="1" ht="17.25" customHeight="1">
      <c r="A4" s="16" t="s">
        <v>491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57"/>
      <c r="V4" s="58"/>
      <c r="W4" s="57"/>
      <c r="X4" s="57"/>
      <c r="Y4" s="58"/>
      <c r="Z4" s="57"/>
      <c r="AA4" s="57"/>
      <c r="AB4" s="58"/>
      <c r="AC4" s="57"/>
      <c r="AD4" s="57"/>
      <c r="AE4" s="58"/>
      <c r="AF4" s="57"/>
      <c r="AG4" s="57"/>
      <c r="AH4" s="58"/>
      <c r="AI4" s="57"/>
      <c r="AJ4" s="57"/>
      <c r="AK4" s="57"/>
    </row>
    <row r="5" spans="1:37" s="1" customFormat="1" ht="31.5" customHeight="1">
      <c r="A5" s="17" t="s">
        <v>539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57"/>
      <c r="V5" s="58"/>
      <c r="W5" s="57"/>
      <c r="X5" s="57"/>
      <c r="Y5" s="57"/>
      <c r="Z5" s="57"/>
      <c r="AA5" s="57"/>
      <c r="AB5" s="57"/>
      <c r="AC5" s="57"/>
      <c r="AD5" s="57"/>
      <c r="AE5" s="58"/>
      <c r="AF5" s="57"/>
      <c r="AG5" s="57"/>
      <c r="AH5" s="58"/>
      <c r="AI5" s="57"/>
      <c r="AJ5" s="57"/>
      <c r="AK5" s="57"/>
    </row>
    <row r="6" spans="1:37" s="1" customFormat="1" ht="15.75" customHeight="1">
      <c r="A6" s="18"/>
      <c r="B6" s="13"/>
      <c r="C6" s="19" t="s">
        <v>493</v>
      </c>
      <c r="D6" s="13" t="s">
        <v>494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 t="s">
        <v>540</v>
      </c>
      <c r="P6" s="13"/>
      <c r="Q6" s="13"/>
      <c r="R6" s="13"/>
      <c r="S6" s="13"/>
      <c r="T6" s="13"/>
      <c r="U6" s="200"/>
      <c r="V6" s="235"/>
      <c r="W6" s="200"/>
      <c r="X6" s="200"/>
      <c r="Y6" s="235"/>
      <c r="Z6" s="200"/>
      <c r="AA6" s="200"/>
      <c r="AB6" s="235"/>
      <c r="AC6" s="200"/>
      <c r="AD6" s="200"/>
      <c r="AE6" s="57"/>
      <c r="AF6" s="57"/>
      <c r="AG6" s="57"/>
      <c r="AH6" s="57"/>
      <c r="AI6" s="57"/>
      <c r="AJ6" s="57"/>
      <c r="AK6" s="57"/>
    </row>
    <row r="7" spans="1:37" s="1" customFormat="1" ht="15.75" customHeight="1">
      <c r="A7" s="16" t="s">
        <v>496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58"/>
      <c r="V7" s="57"/>
      <c r="W7" s="57"/>
      <c r="X7" s="57"/>
      <c r="Y7" s="57"/>
      <c r="Z7" s="57"/>
      <c r="AA7" s="57"/>
      <c r="AB7" s="57"/>
      <c r="AC7" s="57"/>
      <c r="AD7" s="57"/>
      <c r="AE7" s="58"/>
      <c r="AF7" s="57"/>
      <c r="AG7" s="57"/>
      <c r="AH7" s="58"/>
      <c r="AI7" s="57"/>
      <c r="AJ7" s="57"/>
      <c r="AK7" s="57"/>
    </row>
    <row r="8" spans="1:37" s="1" customFormat="1" ht="15.75" customHeight="1">
      <c r="A8" s="20" t="s">
        <v>645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58"/>
      <c r="V8" s="58"/>
      <c r="W8" s="72"/>
      <c r="X8" s="73"/>
      <c r="Y8" s="74"/>
      <c r="Z8" s="74"/>
      <c r="AA8" s="74"/>
      <c r="AB8" s="74"/>
      <c r="AC8" s="74"/>
      <c r="AD8" s="74"/>
      <c r="AE8" s="57"/>
      <c r="AF8" s="57"/>
      <c r="AG8" s="57"/>
      <c r="AH8" s="57"/>
      <c r="AI8" s="57"/>
      <c r="AJ8" s="57"/>
      <c r="AK8" s="57"/>
    </row>
    <row r="9" spans="1:37" s="2" customFormat="1" ht="13.5" customHeight="1">
      <c r="A9" s="21"/>
      <c r="B9" s="22"/>
      <c r="C9" s="23"/>
      <c r="D9" s="24"/>
      <c r="E9" s="25"/>
      <c r="F9" s="26"/>
      <c r="G9" s="27"/>
      <c r="H9" s="206" t="s">
        <v>512</v>
      </c>
      <c r="I9" s="206"/>
      <c r="J9" s="206"/>
      <c r="K9" s="206"/>
      <c r="L9" s="206"/>
      <c r="M9" s="206"/>
      <c r="N9" s="206"/>
      <c r="O9" s="214" t="s">
        <v>646</v>
      </c>
      <c r="P9" s="214"/>
      <c r="Q9" s="214"/>
      <c r="R9" s="214"/>
      <c r="S9" s="214"/>
      <c r="T9" s="214"/>
      <c r="U9" s="60"/>
      <c r="V9" s="72"/>
      <c r="W9" s="72"/>
      <c r="X9" s="73"/>
      <c r="Y9" s="75"/>
      <c r="Z9" s="75"/>
      <c r="AA9" s="75"/>
      <c r="AB9" s="75"/>
      <c r="AC9" s="75"/>
      <c r="AD9" s="75"/>
      <c r="AE9" s="200"/>
      <c r="AF9" s="200"/>
      <c r="AG9" s="200"/>
      <c r="AH9" s="200"/>
      <c r="AI9" s="200"/>
      <c r="AJ9" s="200"/>
      <c r="AK9" s="200"/>
    </row>
    <row r="10" spans="1:37" s="3" customFormat="1" ht="28.5" customHeight="1">
      <c r="A10" s="29" t="s">
        <v>505</v>
      </c>
      <c r="B10" s="29" t="s">
        <v>506</v>
      </c>
      <c r="C10" s="29" t="s">
        <v>2</v>
      </c>
      <c r="D10" s="30" t="s">
        <v>3</v>
      </c>
      <c r="E10" s="29" t="s">
        <v>4</v>
      </c>
      <c r="F10" s="29" t="s">
        <v>5</v>
      </c>
      <c r="G10" s="80" t="s">
        <v>6</v>
      </c>
      <c r="H10" s="207" t="s">
        <v>508</v>
      </c>
      <c r="I10" s="92" t="s">
        <v>509</v>
      </c>
      <c r="J10" s="92"/>
      <c r="K10" s="92" t="s">
        <v>510</v>
      </c>
      <c r="L10" s="215" t="s">
        <v>647</v>
      </c>
      <c r="M10" s="215" t="s">
        <v>648</v>
      </c>
      <c r="N10" s="216" t="s">
        <v>649</v>
      </c>
      <c r="O10" s="217" t="s">
        <v>7</v>
      </c>
      <c r="P10" s="188" t="s">
        <v>514</v>
      </c>
      <c r="Q10" s="188"/>
      <c r="R10" s="188"/>
      <c r="S10" s="189" t="s">
        <v>515</v>
      </c>
      <c r="T10" s="188" t="s">
        <v>505</v>
      </c>
      <c r="U10" s="105"/>
      <c r="V10" s="191"/>
      <c r="W10" s="191"/>
      <c r="X10" s="201"/>
      <c r="AE10" s="57"/>
      <c r="AF10" s="57"/>
      <c r="AG10" s="57"/>
      <c r="AH10" s="57"/>
      <c r="AI10" s="57"/>
      <c r="AJ10" s="57"/>
      <c r="AK10" s="57"/>
    </row>
    <row r="11" spans="1:37" s="115" customFormat="1" ht="15" customHeight="1">
      <c r="A11" s="136">
        <v>1</v>
      </c>
      <c r="B11" s="133">
        <v>273</v>
      </c>
      <c r="C11" s="134" t="str">
        <f>VLOOKUP(B11,'Уч дев'!$A$3:$G$527,2,FALSE)</f>
        <v>Тихонова Дарья</v>
      </c>
      <c r="D11" s="135">
        <f>VLOOKUP(B11,'Уч дев'!$A$3:$G$527,3,FALSE)</f>
        <v>2005</v>
      </c>
      <c r="E11" s="136" t="str">
        <f>VLOOKUP(B11,'Уч дев'!$A$3:$G$527,4,FALSE)</f>
        <v>1</v>
      </c>
      <c r="F11" s="134" t="str">
        <f>VLOOKUP(B11,'Уч дев'!$A$3:$G$527,5,FALSE)</f>
        <v>Пензенская</v>
      </c>
      <c r="G11" s="138" t="str">
        <f>VLOOKUP(B11,'Уч дев'!$A$3:$G$527,6,FALSE)</f>
        <v>ДЮСШ Мокшан</v>
      </c>
      <c r="H11" s="158" t="str">
        <f aca="true" t="shared" si="0" ref="H11:H26">CONCATENATE(L11,":",M11)</f>
        <v>2:26,3</v>
      </c>
      <c r="I11" s="180">
        <f aca="true" t="shared" si="1" ref="I11:I21">LOOKUP(N11,$U$1:$AC$1,$U$2:$AC$2)</f>
        <v>1</v>
      </c>
      <c r="J11" s="181" t="str">
        <f>VLOOKUP(B11,'Уч дев'!$A$3:$I$527,8,FALSE)</f>
        <v>л</v>
      </c>
      <c r="K11" s="180"/>
      <c r="L11" s="218" t="s">
        <v>77</v>
      </c>
      <c r="M11" s="218" t="s">
        <v>650</v>
      </c>
      <c r="N11" s="219">
        <f aca="true" t="shared" si="2" ref="N11:N26">(L11*100)+M11</f>
        <v>226.3</v>
      </c>
      <c r="O11" s="184" t="str">
        <f>VLOOKUP(B11,'Уч дев'!$A$3:$G$527,7,FALSE)</f>
        <v>Деревянко С.И.</v>
      </c>
      <c r="P11" s="180"/>
      <c r="Q11" s="196"/>
      <c r="R11" s="196"/>
      <c r="S11" s="196"/>
      <c r="T11" s="196"/>
      <c r="U11" s="246"/>
      <c r="V11" s="72"/>
      <c r="W11" s="112"/>
      <c r="X11" s="113"/>
      <c r="AE11" s="241"/>
      <c r="AF11" s="241"/>
      <c r="AG11" s="241"/>
      <c r="AH11" s="241"/>
      <c r="AI11" s="241"/>
      <c r="AJ11" s="241"/>
      <c r="AK11" s="241"/>
    </row>
    <row r="12" spans="1:37" s="115" customFormat="1" ht="15" customHeight="1">
      <c r="A12" s="136">
        <v>2</v>
      </c>
      <c r="B12" s="133">
        <v>417</v>
      </c>
      <c r="C12" s="134" t="str">
        <f>VLOOKUP(B12,'Уч дев'!$A$3:$G$527,2,FALSE)</f>
        <v>Казьмина Мария</v>
      </c>
      <c r="D12" s="135">
        <f>VLOOKUP(B12,'Уч дев'!$A$3:$G$527,3,FALSE)</f>
        <v>2004</v>
      </c>
      <c r="E12" s="136" t="str">
        <f>VLOOKUP(B12,'Уч дев'!$A$3:$G$527,4,FALSE)</f>
        <v>2</v>
      </c>
      <c r="F12" s="134" t="str">
        <f>VLOOKUP(B12,'Уч дев'!$A$3:$G$527,5,FALSE)</f>
        <v>Тамбовская</v>
      </c>
      <c r="G12" s="138" t="str">
        <f>VLOOKUP(B12,'Уч дев'!$A$3:$G$527,6,FALSE)</f>
        <v>ДЮСШ-2 Котовск</v>
      </c>
      <c r="H12" s="158" t="str">
        <f t="shared" si="0"/>
        <v>2:28,5</v>
      </c>
      <c r="I12" s="180">
        <f t="shared" si="1"/>
        <v>2</v>
      </c>
      <c r="J12" s="181">
        <f>VLOOKUP(B12,'Уч дев'!$A$3:$I$527,8,FALSE)</f>
        <v>0</v>
      </c>
      <c r="K12" s="180"/>
      <c r="L12" s="218" t="s">
        <v>77</v>
      </c>
      <c r="M12" s="218" t="s">
        <v>651</v>
      </c>
      <c r="N12" s="219">
        <f t="shared" si="2"/>
        <v>228.5</v>
      </c>
      <c r="O12" s="184" t="str">
        <f>VLOOKUP(B12,'Уч дев'!$A$3:$G$527,7,FALSE)</f>
        <v>Лукьянова С.А.</v>
      </c>
      <c r="P12" s="57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241"/>
      <c r="AF12" s="241"/>
      <c r="AG12" s="241"/>
      <c r="AH12" s="241"/>
      <c r="AI12" s="241"/>
      <c r="AJ12" s="241"/>
      <c r="AK12" s="241"/>
    </row>
    <row r="13" spans="1:37" s="115" customFormat="1" ht="15" customHeight="1">
      <c r="A13" s="136">
        <v>3</v>
      </c>
      <c r="B13" s="133">
        <v>299</v>
      </c>
      <c r="C13" s="134" t="str">
        <f>VLOOKUP(B13,'Уч дев'!$A$3:$G$527,2,FALSE)</f>
        <v>Емелина Дарья</v>
      </c>
      <c r="D13" s="135">
        <f>VLOOKUP(B13,'Уч дев'!$A$3:$G$527,3,FALSE)</f>
        <v>2004</v>
      </c>
      <c r="E13" s="136" t="str">
        <f>VLOOKUP(B13,'Уч дев'!$A$3:$G$527,4,FALSE)</f>
        <v>3</v>
      </c>
      <c r="F13" s="134" t="str">
        <f>VLOOKUP(B13,'Уч дев'!$A$3:$G$527,5,FALSE)</f>
        <v>Пензенская</v>
      </c>
      <c r="G13" s="138" t="str">
        <f>VLOOKUP(B13,'Уч дев'!$A$3:$G$527,6,FALSE)</f>
        <v>СОШ Засечное</v>
      </c>
      <c r="H13" s="158" t="str">
        <f t="shared" si="0"/>
        <v>2:35,2</v>
      </c>
      <c r="I13" s="180">
        <f t="shared" si="1"/>
        <v>2</v>
      </c>
      <c r="J13" s="181" t="str">
        <f>VLOOKUP(B13,'Уч дев'!$A$3:$I$527,8,FALSE)</f>
        <v>л</v>
      </c>
      <c r="K13" s="180"/>
      <c r="L13" s="218" t="s">
        <v>77</v>
      </c>
      <c r="M13" s="218" t="s">
        <v>652</v>
      </c>
      <c r="N13" s="219">
        <f t="shared" si="2"/>
        <v>235.2</v>
      </c>
      <c r="O13" s="184" t="str">
        <f>VLOOKUP(B13,'Уч дев'!$A$3:$G$527,7,FALSE)</f>
        <v>Димаев М.Р.</v>
      </c>
      <c r="P13" s="57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240"/>
      <c r="AF13" s="240"/>
      <c r="AG13" s="240"/>
      <c r="AH13" s="240"/>
      <c r="AI13" s="240"/>
      <c r="AJ13" s="240"/>
      <c r="AK13" s="240"/>
    </row>
    <row r="14" spans="1:37" s="115" customFormat="1" ht="15" customHeight="1">
      <c r="A14" s="136">
        <v>4</v>
      </c>
      <c r="B14" s="133">
        <v>265</v>
      </c>
      <c r="C14" s="134" t="str">
        <f>VLOOKUP(B14,'Уч дев'!$A$3:$G$527,2,FALSE)</f>
        <v>Каримова Полина</v>
      </c>
      <c r="D14" s="135">
        <f>VLOOKUP(B14,'Уч дев'!$A$3:$G$527,3,FALSE)</f>
        <v>2004</v>
      </c>
      <c r="E14" s="136">
        <f>VLOOKUP(B14,'Уч дев'!$A$3:$G$527,4,FALSE)</f>
        <v>2</v>
      </c>
      <c r="F14" s="134" t="str">
        <f>VLOOKUP(B14,'Уч дев'!$A$3:$G$527,5,FALSE)</f>
        <v>Пензенская</v>
      </c>
      <c r="G14" s="138" t="str">
        <f>VLOOKUP(B14,'Уч дев'!$A$3:$G$527,6,FALSE)</f>
        <v>КСШОР,СОШ Оленевка</v>
      </c>
      <c r="H14" s="158" t="str">
        <f t="shared" si="0"/>
        <v>2:36,1</v>
      </c>
      <c r="I14" s="180">
        <f t="shared" si="1"/>
        <v>2</v>
      </c>
      <c r="J14" s="181">
        <f>VLOOKUP(B14,'Уч дев'!$A$3:$I$527,8,FALSE)</f>
        <v>0</v>
      </c>
      <c r="K14" s="180">
        <v>10</v>
      </c>
      <c r="L14" s="218" t="s">
        <v>77</v>
      </c>
      <c r="M14" s="218" t="s">
        <v>653</v>
      </c>
      <c r="N14" s="219">
        <f t="shared" si="2"/>
        <v>236.1</v>
      </c>
      <c r="O14" s="184" t="str">
        <f>VLOOKUP(B14,'Уч дев'!$A$3:$G$527,7,FALSE)</f>
        <v>Димаев Р.Р.,Димаев М.Р.</v>
      </c>
      <c r="P14" s="180"/>
      <c r="Q14" s="196"/>
      <c r="R14" s="196"/>
      <c r="S14" s="196"/>
      <c r="T14" s="196"/>
      <c r="U14" s="246"/>
      <c r="V14" s="72"/>
      <c r="W14" s="72"/>
      <c r="X14" s="73"/>
      <c r="AE14" s="241"/>
      <c r="AF14" s="241"/>
      <c r="AG14" s="241"/>
      <c r="AH14" s="241"/>
      <c r="AI14" s="241"/>
      <c r="AJ14" s="241"/>
      <c r="AK14" s="241"/>
    </row>
    <row r="15" spans="1:37" s="115" customFormat="1" ht="15" customHeight="1">
      <c r="A15" s="136">
        <v>5</v>
      </c>
      <c r="B15" s="133">
        <v>176</v>
      </c>
      <c r="C15" s="134" t="str">
        <f>VLOOKUP(B15,'Уч дев'!$A$3:$G$527,2,FALSE)</f>
        <v>Голиченкова Татьяна</v>
      </c>
      <c r="D15" s="135">
        <f>VLOOKUP(B15,'Уч дев'!$A$3:$G$527,3,FALSE)</f>
        <v>2004</v>
      </c>
      <c r="E15" s="136" t="str">
        <f>VLOOKUP(B15,'Уч дев'!$A$3:$G$527,4,FALSE)</f>
        <v>2</v>
      </c>
      <c r="F15" s="134" t="str">
        <f>VLOOKUP(B15,'Уч дев'!$A$3:$G$527,5,FALSE)</f>
        <v>Пензенская</v>
      </c>
      <c r="G15" s="138" t="str">
        <f>VLOOKUP(B15,'Уч дев'!$A$3:$G$527,6,FALSE)</f>
        <v>СШ-6</v>
      </c>
      <c r="H15" s="158" t="str">
        <f t="shared" si="0"/>
        <v>2:36,1</v>
      </c>
      <c r="I15" s="180">
        <f t="shared" si="1"/>
        <v>2</v>
      </c>
      <c r="J15" s="181">
        <f>VLOOKUP(B15,'Уч дев'!$A$3:$I$527,8,FALSE)</f>
        <v>0</v>
      </c>
      <c r="K15" s="180">
        <v>7</v>
      </c>
      <c r="L15" s="218" t="s">
        <v>77</v>
      </c>
      <c r="M15" s="218" t="s">
        <v>653</v>
      </c>
      <c r="N15" s="219">
        <f t="shared" si="2"/>
        <v>236.1</v>
      </c>
      <c r="O15" s="184" t="str">
        <f>VLOOKUP(B15,'Уч дев'!$A$3:$G$527,7,FALSE)</f>
        <v>Зинуков А.В.</v>
      </c>
      <c r="P15" s="57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240"/>
      <c r="AF15" s="240"/>
      <c r="AG15" s="240"/>
      <c r="AH15" s="240"/>
      <c r="AI15" s="240"/>
      <c r="AJ15" s="240"/>
      <c r="AK15" s="240"/>
    </row>
    <row r="16" spans="1:37" s="72" customFormat="1" ht="15" customHeight="1">
      <c r="A16" s="136">
        <v>6</v>
      </c>
      <c r="B16" s="133">
        <v>257</v>
      </c>
      <c r="C16" s="134" t="str">
        <f>VLOOKUP(B16,'Уч дев'!$A$3:$G$527,2,FALSE)</f>
        <v>Пронькина Дарья </v>
      </c>
      <c r="D16" s="135">
        <f>VLOOKUP(B16,'Уч дев'!$A$3:$G$527,3,FALSE)</f>
        <v>2005</v>
      </c>
      <c r="E16" s="136">
        <f>VLOOKUP(B16,'Уч дев'!$A$3:$G$527,4,FALSE)</f>
        <v>3</v>
      </c>
      <c r="F16" s="134" t="str">
        <f>VLOOKUP(B16,'Уч дев'!$A$3:$G$527,5,FALSE)</f>
        <v>Пензенская</v>
      </c>
      <c r="G16" s="138" t="str">
        <f>VLOOKUP(B16,'Уч дев'!$A$3:$G$527,6,FALSE)</f>
        <v>СОШ Ст.Каменка</v>
      </c>
      <c r="H16" s="158" t="str">
        <f t="shared" si="0"/>
        <v>2:39,1</v>
      </c>
      <c r="I16" s="180">
        <f t="shared" si="1"/>
        <v>3</v>
      </c>
      <c r="J16" s="181">
        <f>VLOOKUP(B16,'Уч дев'!$A$3:$I$527,8,FALSE)</f>
        <v>0</v>
      </c>
      <c r="K16" s="180"/>
      <c r="L16" s="218" t="s">
        <v>77</v>
      </c>
      <c r="M16" s="218" t="s">
        <v>654</v>
      </c>
      <c r="N16" s="219">
        <f t="shared" si="2"/>
        <v>239.1</v>
      </c>
      <c r="O16" s="184" t="str">
        <f>VLOOKUP(B16,'Уч дев'!$A$3:$G$527,7,FALSE)</f>
        <v>Андреев В.В. Кузнецов В.Б.</v>
      </c>
      <c r="P16" s="245"/>
      <c r="Q16" s="247"/>
      <c r="R16" s="247"/>
      <c r="S16" s="247"/>
      <c r="T16" s="247"/>
      <c r="U16" s="115"/>
      <c r="W16" s="115"/>
      <c r="X16" s="73"/>
      <c r="Y16" s="115"/>
      <c r="Z16" s="115"/>
      <c r="AA16" s="115"/>
      <c r="AB16" s="115"/>
      <c r="AC16" s="115"/>
      <c r="AD16" s="115"/>
      <c r="AE16" s="240"/>
      <c r="AF16" s="240"/>
      <c r="AG16" s="240"/>
      <c r="AH16" s="240"/>
      <c r="AI16" s="240"/>
      <c r="AJ16" s="240"/>
      <c r="AK16" s="240"/>
    </row>
    <row r="17" spans="1:37" s="72" customFormat="1" ht="15" customHeight="1">
      <c r="A17" s="136">
        <v>7</v>
      </c>
      <c r="B17" s="133">
        <v>374</v>
      </c>
      <c r="C17" s="134" t="str">
        <f>VLOOKUP(B17,'Уч дев'!$A$3:$G$527,2,FALSE)</f>
        <v>Иванова Анна</v>
      </c>
      <c r="D17" s="135">
        <f>VLOOKUP(B17,'Уч дев'!$A$3:$G$527,3,FALSE)</f>
        <v>2005</v>
      </c>
      <c r="E17" s="136" t="str">
        <f>VLOOKUP(B17,'Уч дев'!$A$3:$G$527,4,FALSE)</f>
        <v>2</v>
      </c>
      <c r="F17" s="134" t="str">
        <f>VLOOKUP(B17,'Уч дев'!$A$3:$G$527,5,FALSE)</f>
        <v>Тамбовская</v>
      </c>
      <c r="G17" s="138" t="str">
        <f>VLOOKUP(B17,'Уч дев'!$A$3:$G$527,6,FALSE)</f>
        <v>СШ МЦПСР</v>
      </c>
      <c r="H17" s="158" t="str">
        <f t="shared" si="0"/>
        <v>2:41,2</v>
      </c>
      <c r="I17" s="180">
        <f t="shared" si="1"/>
        <v>3</v>
      </c>
      <c r="J17" s="181">
        <f>VLOOKUP(B17,'Уч дев'!$A$3:$I$527,8,FALSE)</f>
        <v>0</v>
      </c>
      <c r="K17" s="180"/>
      <c r="L17" s="218" t="s">
        <v>77</v>
      </c>
      <c r="M17" s="218" t="s">
        <v>655</v>
      </c>
      <c r="N17" s="219">
        <f t="shared" si="2"/>
        <v>241.2</v>
      </c>
      <c r="O17" s="184" t="str">
        <f>VLOOKUP(B17,'Уч дев'!$A$3:$G$527,7,FALSE)</f>
        <v>Мироненко В.И.</v>
      </c>
      <c r="P17" s="57"/>
      <c r="AE17" s="241"/>
      <c r="AF17" s="241"/>
      <c r="AG17" s="241"/>
      <c r="AH17" s="241"/>
      <c r="AI17" s="241"/>
      <c r="AJ17" s="241"/>
      <c r="AK17" s="241"/>
    </row>
    <row r="18" spans="1:37" s="72" customFormat="1" ht="15" customHeight="1">
      <c r="A18" s="136">
        <v>8</v>
      </c>
      <c r="B18" s="133">
        <v>97</v>
      </c>
      <c r="C18" s="134" t="str">
        <f>VLOOKUP(B18,'Уч дев'!$A$3:$G$527,2,FALSE)</f>
        <v>Тараненко Елизавета</v>
      </c>
      <c r="D18" s="135">
        <f>VLOOKUP(B18,'Уч дев'!$A$3:$G$527,3,FALSE)</f>
        <v>2004</v>
      </c>
      <c r="E18" s="136" t="str">
        <f>VLOOKUP(B18,'Уч дев'!$A$3:$G$527,4,FALSE)</f>
        <v>3</v>
      </c>
      <c r="F18" s="134" t="str">
        <f>VLOOKUP(B18,'Уч дев'!$A$3:$G$527,5,FALSE)</f>
        <v>Саратовская</v>
      </c>
      <c r="G18" s="138" t="str">
        <f>VLOOKUP(B18,'Уч дев'!$A$3:$G$527,6,FALSE)</f>
        <v>ДЮСШ Энгельс</v>
      </c>
      <c r="H18" s="158" t="str">
        <f t="shared" si="0"/>
        <v>2:42,3</v>
      </c>
      <c r="I18" s="180">
        <f t="shared" si="1"/>
        <v>3</v>
      </c>
      <c r="J18" s="181">
        <f>VLOOKUP(B18,'Уч дев'!$A$3:$I$527,8,FALSE)</f>
        <v>0</v>
      </c>
      <c r="K18" s="180"/>
      <c r="L18" s="218" t="s">
        <v>77</v>
      </c>
      <c r="M18" s="218" t="s">
        <v>656</v>
      </c>
      <c r="N18" s="219">
        <f t="shared" si="2"/>
        <v>242.3</v>
      </c>
      <c r="O18" s="184" t="str">
        <f>VLOOKUP(B18,'Уч дев'!$A$3:$G$527,7,FALSE)</f>
        <v>Минахметова О.В.</v>
      </c>
      <c r="P18" s="57"/>
      <c r="AE18" s="240"/>
      <c r="AF18" s="240"/>
      <c r="AG18" s="240"/>
      <c r="AH18" s="240"/>
      <c r="AI18" s="240"/>
      <c r="AJ18" s="240"/>
      <c r="AK18" s="240"/>
    </row>
    <row r="19" spans="1:37" s="72" customFormat="1" ht="15" customHeight="1">
      <c r="A19" s="136">
        <v>9</v>
      </c>
      <c r="B19" s="133">
        <v>306</v>
      </c>
      <c r="C19" s="134" t="str">
        <f>VLOOKUP(B19,'Уч дев'!$A$3:$G$527,2,FALSE)</f>
        <v>Синицина Олеся</v>
      </c>
      <c r="D19" s="135">
        <f>VLOOKUP(B19,'Уч дев'!$A$3:$G$527,3,FALSE)</f>
        <v>2004</v>
      </c>
      <c r="E19" s="136"/>
      <c r="F19" s="134" t="str">
        <f>VLOOKUP(B19,'Уч дев'!$A$3:$G$527,5,FALSE)</f>
        <v>Пензенская</v>
      </c>
      <c r="G19" s="138" t="str">
        <f>VLOOKUP(B19,'Уч дев'!$A$3:$G$527,6,FALSE)</f>
        <v>ДЮСШ Башмаково</v>
      </c>
      <c r="H19" s="158" t="str">
        <f t="shared" si="0"/>
        <v>2:42,4</v>
      </c>
      <c r="I19" s="180">
        <f t="shared" si="1"/>
        <v>3</v>
      </c>
      <c r="J19" s="181">
        <f>VLOOKUP(B19,'Уч дев'!$A$3:$I$527,8,FALSE)</f>
        <v>0</v>
      </c>
      <c r="K19" s="180"/>
      <c r="L19" s="218" t="s">
        <v>77</v>
      </c>
      <c r="M19" s="218" t="s">
        <v>657</v>
      </c>
      <c r="N19" s="219">
        <f t="shared" si="2"/>
        <v>242.4</v>
      </c>
      <c r="O19" s="184" t="str">
        <f>VLOOKUP(B19,'Уч дев'!$A$3:$G$527,7,FALSE)</f>
        <v>Безиков М.В.</v>
      </c>
      <c r="P19" s="180"/>
      <c r="Q19" s="196"/>
      <c r="R19" s="196"/>
      <c r="S19" s="196"/>
      <c r="T19" s="196"/>
      <c r="U19" s="115"/>
      <c r="X19" s="73"/>
      <c r="Y19" s="115"/>
      <c r="Z19" s="115"/>
      <c r="AA19" s="115"/>
      <c r="AB19" s="115"/>
      <c r="AC19" s="115"/>
      <c r="AD19" s="115"/>
      <c r="AE19" s="241"/>
      <c r="AF19" s="241"/>
      <c r="AG19" s="241"/>
      <c r="AH19" s="241"/>
      <c r="AI19" s="241"/>
      <c r="AJ19" s="241"/>
      <c r="AK19" s="241"/>
    </row>
    <row r="20" spans="1:37" s="72" customFormat="1" ht="15" customHeight="1">
      <c r="A20" s="136">
        <v>10</v>
      </c>
      <c r="B20" s="133">
        <v>271</v>
      </c>
      <c r="C20" s="134" t="str">
        <f>VLOOKUP(B20,'Уч дев'!$A$3:$G$527,2,FALSE)</f>
        <v>Сабанцева Елизавета</v>
      </c>
      <c r="D20" s="135">
        <f>VLOOKUP(B20,'Уч дев'!$A$3:$G$527,3,FALSE)</f>
        <v>2005</v>
      </c>
      <c r="E20" s="136">
        <f>VLOOKUP(B20,'Уч дев'!$A$3:$G$527,4,FALSE)</f>
        <v>3</v>
      </c>
      <c r="F20" s="134" t="str">
        <f>VLOOKUP(B20,'Уч дев'!$A$3:$G$527,5,FALSE)</f>
        <v>Пензенская</v>
      </c>
      <c r="G20" s="138" t="str">
        <f>VLOOKUP(B20,'Уч дев'!$A$3:$G$527,6,FALSE)</f>
        <v>СОШ Засечное</v>
      </c>
      <c r="H20" s="158" t="str">
        <f t="shared" si="0"/>
        <v>2:49,5</v>
      </c>
      <c r="I20" s="180">
        <f t="shared" si="1"/>
        <v>3</v>
      </c>
      <c r="J20" s="181">
        <f>VLOOKUP(B20,'Уч дев'!$A$3:$I$527,8,FALSE)</f>
        <v>0</v>
      </c>
      <c r="K20" s="180"/>
      <c r="L20" s="218" t="s">
        <v>77</v>
      </c>
      <c r="M20" s="218" t="s">
        <v>658</v>
      </c>
      <c r="N20" s="219">
        <f t="shared" si="2"/>
        <v>249.5</v>
      </c>
      <c r="O20" s="184" t="str">
        <f>VLOOKUP(B20,'Уч дев'!$A$3:$G$527,7,FALSE)</f>
        <v>Димаев Р.Р.,Димаев М.Р.</v>
      </c>
      <c r="P20" s="57"/>
      <c r="AE20" s="240"/>
      <c r="AF20" s="240"/>
      <c r="AG20" s="240"/>
      <c r="AH20" s="240"/>
      <c r="AI20" s="240"/>
      <c r="AJ20" s="240"/>
      <c r="AK20" s="240"/>
    </row>
    <row r="21" spans="1:37" s="72" customFormat="1" ht="15" customHeight="1">
      <c r="A21" s="136">
        <v>11</v>
      </c>
      <c r="B21" s="133">
        <v>214</v>
      </c>
      <c r="C21" s="134" t="str">
        <f>VLOOKUP(B21,'Уч дев'!$A$3:$G$527,2,FALSE)</f>
        <v>Бояришнова Александра</v>
      </c>
      <c r="D21" s="135" t="str">
        <f>VLOOKUP(B21,'Уч дев'!$A$3:$G$527,3,FALSE)</f>
        <v>2005</v>
      </c>
      <c r="E21" s="136" t="str">
        <f>VLOOKUP(B21,'Уч дев'!$A$3:$G$527,4,FALSE)</f>
        <v>1юн</v>
      </c>
      <c r="F21" s="134" t="str">
        <f>VLOOKUP(B21,'Уч дев'!$A$3:$G$527,5,FALSE)</f>
        <v>Пензенская</v>
      </c>
      <c r="G21" s="138" t="str">
        <f>VLOOKUP(B21,'Уч дев'!$A$3:$G$527,6,FALSE)</f>
        <v>ДЮСШ Нижнеломовский</v>
      </c>
      <c r="H21" s="158" t="str">
        <f t="shared" si="0"/>
        <v>3:04,3</v>
      </c>
      <c r="I21" s="180" t="str">
        <f t="shared" si="1"/>
        <v>2ю</v>
      </c>
      <c r="J21" s="181">
        <f>VLOOKUP(B21,'Уч дев'!$A$3:$I$527,8,FALSE)</f>
        <v>0</v>
      </c>
      <c r="K21" s="180"/>
      <c r="L21" s="218" t="s">
        <v>83</v>
      </c>
      <c r="M21" s="218" t="s">
        <v>659</v>
      </c>
      <c r="N21" s="219">
        <f t="shared" si="2"/>
        <v>304.3</v>
      </c>
      <c r="O21" s="184" t="str">
        <f>VLOOKUP(B21,'Уч дев'!$A$3:$G$527,7,FALSE)</f>
        <v>Бесчастнова Л.Н.</v>
      </c>
      <c r="P21" s="221"/>
      <c r="Q21" s="238"/>
      <c r="R21" s="238"/>
      <c r="S21" s="238"/>
      <c r="T21" s="238"/>
      <c r="U21" s="115"/>
      <c r="Y21" s="115"/>
      <c r="Z21" s="115"/>
      <c r="AA21" s="115"/>
      <c r="AB21" s="115"/>
      <c r="AC21" s="115"/>
      <c r="AD21" s="115"/>
      <c r="AE21" s="240"/>
      <c r="AF21" s="240"/>
      <c r="AG21" s="240"/>
      <c r="AH21" s="240"/>
      <c r="AI21" s="240"/>
      <c r="AJ21" s="240"/>
      <c r="AK21" s="240"/>
    </row>
    <row r="22" spans="1:37" s="72" customFormat="1" ht="15" customHeight="1" hidden="1">
      <c r="A22" s="136"/>
      <c r="B22" s="133">
        <v>248</v>
      </c>
      <c r="C22" s="134" t="e">
        <f>VLOOKUP(B22,'Уч дев'!$A$3:$G$527,2,FALSE)</f>
        <v>#N/A</v>
      </c>
      <c r="D22" s="135" t="e">
        <f>VLOOKUP(B22,'Уч дев'!$A$3:$G$527,3,FALSE)</f>
        <v>#N/A</v>
      </c>
      <c r="E22" s="136" t="e">
        <f>VLOOKUP(B22,'Уч дев'!$A$3:$G$527,4,FALSE)</f>
        <v>#N/A</v>
      </c>
      <c r="F22" s="134" t="e">
        <f>VLOOKUP(B22,'Уч дев'!$A$3:$G$527,5,FALSE)</f>
        <v>#N/A</v>
      </c>
      <c r="G22" s="138" t="e">
        <f>VLOOKUP(B22,'Уч дев'!$A$3:$G$527,6,FALSE)</f>
        <v>#N/A</v>
      </c>
      <c r="H22" s="158" t="str">
        <f t="shared" si="0"/>
        <v>н.я:</v>
      </c>
      <c r="I22" s="180"/>
      <c r="J22" s="181" t="e">
        <f>VLOOKUP(B22,'Уч дев'!$A$3:$I$527,8,FALSE)</f>
        <v>#N/A</v>
      </c>
      <c r="K22" s="180"/>
      <c r="L22" s="218" t="s">
        <v>526</v>
      </c>
      <c r="M22" s="218"/>
      <c r="N22" s="219" t="e">
        <f t="shared" si="2"/>
        <v>#VALUE!</v>
      </c>
      <c r="O22" s="184" t="e">
        <f>VLOOKUP(B22,'Уч дев'!$A$3:$G$527,7,FALSE)</f>
        <v>#N/A</v>
      </c>
      <c r="P22" s="180"/>
      <c r="Q22" s="196"/>
      <c r="R22" s="196"/>
      <c r="S22" s="196"/>
      <c r="T22" s="196"/>
      <c r="U22" s="115"/>
      <c r="X22" s="73"/>
      <c r="Y22" s="115"/>
      <c r="Z22" s="115"/>
      <c r="AA22" s="115"/>
      <c r="AB22" s="115"/>
      <c r="AC22" s="115"/>
      <c r="AD22" s="115"/>
      <c r="AE22" s="240"/>
      <c r="AF22" s="240"/>
      <c r="AG22" s="240"/>
      <c r="AH22" s="240"/>
      <c r="AI22" s="240"/>
      <c r="AJ22" s="240"/>
      <c r="AK22" s="240"/>
    </row>
    <row r="23" spans="1:37" s="72" customFormat="1" ht="15" customHeight="1" hidden="1">
      <c r="A23" s="136"/>
      <c r="B23" s="133">
        <v>246</v>
      </c>
      <c r="C23" s="134" t="str">
        <f>VLOOKUP(B23,'Уч дев'!$A$3:$G$527,2,FALSE)</f>
        <v>Малкина Карина</v>
      </c>
      <c r="D23" s="135">
        <f>VLOOKUP(B23,'Уч дев'!$A$3:$G$527,3,FALSE)</f>
        <v>2004</v>
      </c>
      <c r="E23" s="136">
        <f>VLOOKUP(B23,'Уч дев'!$A$3:$G$527,4,FALSE)</f>
        <v>0</v>
      </c>
      <c r="F23" s="134" t="str">
        <f>VLOOKUP(B23,'Уч дев'!$A$3:$G$527,5,FALSE)</f>
        <v>Пензенская</v>
      </c>
      <c r="G23" s="138" t="str">
        <f>VLOOKUP(B23,'Уч дев'!$A$3:$G$527,6,FALSE)</f>
        <v>Засечное</v>
      </c>
      <c r="H23" s="158" t="str">
        <f t="shared" si="0"/>
        <v>н.я:</v>
      </c>
      <c r="I23" s="180"/>
      <c r="J23" s="181">
        <f>VLOOKUP(B23,'Уч дев'!$A$3:$I$527,8,FALSE)</f>
        <v>0</v>
      </c>
      <c r="K23" s="180"/>
      <c r="L23" s="218" t="s">
        <v>526</v>
      </c>
      <c r="M23" s="218"/>
      <c r="N23" s="219" t="e">
        <f t="shared" si="2"/>
        <v>#VALUE!</v>
      </c>
      <c r="O23" s="184" t="str">
        <f>VLOOKUP(B23,'Уч дев'!$A$3:$G$527,7,FALSE)</f>
        <v>Чернышов А.В.</v>
      </c>
      <c r="P23" s="57"/>
      <c r="AE23" s="241"/>
      <c r="AF23" s="241"/>
      <c r="AG23" s="241"/>
      <c r="AH23" s="241"/>
      <c r="AI23" s="241"/>
      <c r="AJ23" s="241"/>
      <c r="AK23" s="241"/>
    </row>
    <row r="24" spans="1:37" s="72" customFormat="1" ht="15" customHeight="1" hidden="1">
      <c r="A24" s="136"/>
      <c r="B24" s="133">
        <v>642</v>
      </c>
      <c r="C24" s="134" t="str">
        <f>VLOOKUP(B24,'Уч дев'!$A$3:$G$527,2,FALSE)</f>
        <v>Валялкина Ксения</v>
      </c>
      <c r="D24" s="135">
        <f>VLOOKUP(B24,'Уч дев'!$A$3:$G$527,3,FALSE)</f>
        <v>2005</v>
      </c>
      <c r="E24" s="136">
        <f>VLOOKUP(B24,'Уч дев'!$A$3:$G$527,4,FALSE)</f>
        <v>0</v>
      </c>
      <c r="F24" s="134" t="str">
        <f>VLOOKUP(B24,'Уч дев'!$A$3:$G$527,5,FALSE)</f>
        <v>Пензенская</v>
      </c>
      <c r="G24" s="138" t="str">
        <f>VLOOKUP(B24,'Уч дев'!$A$3:$G$527,6,FALSE)</f>
        <v>КСШОР</v>
      </c>
      <c r="H24" s="158" t="str">
        <f t="shared" si="0"/>
        <v>н.я:</v>
      </c>
      <c r="I24" s="180"/>
      <c r="J24" s="181">
        <f>VLOOKUP(B24,'Уч дев'!$A$3:$I$527,8,FALSE)</f>
        <v>0</v>
      </c>
      <c r="K24" s="180"/>
      <c r="L24" s="218" t="s">
        <v>526</v>
      </c>
      <c r="M24" s="218"/>
      <c r="N24" s="219" t="e">
        <f t="shared" si="2"/>
        <v>#VALUE!</v>
      </c>
      <c r="O24" s="184" t="str">
        <f>VLOOKUP(B24,'Уч дев'!$A$3:$G$527,7,FALSE)</f>
        <v>Андреев В.В,,Кузнецов В.Б.</v>
      </c>
      <c r="P24" s="220"/>
      <c r="Q24" s="236"/>
      <c r="R24" s="236"/>
      <c r="S24" s="237"/>
      <c r="T24" s="236"/>
      <c r="U24" s="60"/>
      <c r="V24" s="112"/>
      <c r="X24" s="73"/>
      <c r="Y24" s="76"/>
      <c r="Z24" s="76"/>
      <c r="AA24" s="76"/>
      <c r="AB24" s="76"/>
      <c r="AC24" s="76"/>
      <c r="AD24" s="76"/>
      <c r="AE24" s="241"/>
      <c r="AF24" s="241"/>
      <c r="AG24" s="241"/>
      <c r="AH24" s="241"/>
      <c r="AI24" s="241"/>
      <c r="AJ24" s="241"/>
      <c r="AK24" s="241"/>
    </row>
    <row r="25" spans="1:37" s="72" customFormat="1" ht="15" customHeight="1" hidden="1">
      <c r="A25" s="136"/>
      <c r="B25" s="133">
        <v>44</v>
      </c>
      <c r="C25" s="134" t="str">
        <f>VLOOKUP(B25,'Уч дев'!$A$3:$G$527,2,FALSE)</f>
        <v>Леонова Алина</v>
      </c>
      <c r="D25" s="135">
        <f>VLOOKUP(B25,'Уч дев'!$A$3:$G$527,3,FALSE)</f>
        <v>2005</v>
      </c>
      <c r="E25" s="136" t="str">
        <f>VLOOKUP(B25,'Уч дев'!$A$3:$G$527,4,FALSE)</f>
        <v>3</v>
      </c>
      <c r="F25" s="134" t="str">
        <f>VLOOKUP(B25,'Уч дев'!$A$3:$G$527,5,FALSE)</f>
        <v>Пензенская</v>
      </c>
      <c r="G25" s="138" t="str">
        <f>VLOOKUP(B25,'Уч дев'!$A$3:$G$527,6,FALSE)</f>
        <v>СШ-6,гимн.44</v>
      </c>
      <c r="H25" s="158" t="str">
        <f t="shared" si="0"/>
        <v>н.я:</v>
      </c>
      <c r="I25" s="180"/>
      <c r="J25" s="181">
        <f>VLOOKUP(B25,'Уч дев'!$A$3:$I$527,8,FALSE)</f>
        <v>0</v>
      </c>
      <c r="K25" s="180"/>
      <c r="L25" s="218" t="s">
        <v>526</v>
      </c>
      <c r="M25" s="218"/>
      <c r="N25" s="219" t="e">
        <f t="shared" si="2"/>
        <v>#VALUE!</v>
      </c>
      <c r="O25" s="184" t="str">
        <f>VLOOKUP(B25,'Уч дев'!$A$3:$G$527,7,FALSE)</f>
        <v>Беляев С.Н.</v>
      </c>
      <c r="P25" s="180"/>
      <c r="Q25" s="196"/>
      <c r="R25" s="196"/>
      <c r="S25" s="196"/>
      <c r="T25" s="196"/>
      <c r="U25" s="115"/>
      <c r="W25" s="115"/>
      <c r="X25" s="73"/>
      <c r="Y25" s="115"/>
      <c r="Z25" s="115"/>
      <c r="AA25" s="115"/>
      <c r="AB25" s="115"/>
      <c r="AC25" s="115"/>
      <c r="AD25" s="115"/>
      <c r="AE25" s="240"/>
      <c r="AF25" s="240"/>
      <c r="AG25" s="240"/>
      <c r="AH25" s="240"/>
      <c r="AI25" s="240"/>
      <c r="AJ25" s="240"/>
      <c r="AK25" s="240"/>
    </row>
    <row r="26" spans="1:37" s="115" customFormat="1" ht="15" customHeight="1" hidden="1">
      <c r="A26" s="136"/>
      <c r="B26" s="133">
        <v>207</v>
      </c>
      <c r="C26" s="134" t="str">
        <f>VLOOKUP(B26,'Уч дев'!$A$3:$G$527,2,FALSE)</f>
        <v>Шалимова Ксения</v>
      </c>
      <c r="D26" s="135" t="str">
        <f>VLOOKUP(B26,'Уч дев'!$A$3:$G$527,3,FALSE)</f>
        <v>2005</v>
      </c>
      <c r="E26" s="136">
        <f>VLOOKUP(B26,'Уч дев'!$A$3:$G$527,4,FALSE)</f>
        <v>3</v>
      </c>
      <c r="F26" s="134" t="str">
        <f>VLOOKUP(B26,'Уч дев'!$A$3:$G$527,5,FALSE)</f>
        <v>Пензенская</v>
      </c>
      <c r="G26" s="138" t="str">
        <f>VLOOKUP(B26,'Уч дев'!$A$3:$G$527,6,FALSE)</f>
        <v>ДЮСШ Нижнеломовский</v>
      </c>
      <c r="H26" s="158" t="str">
        <f t="shared" si="0"/>
        <v>н.я:</v>
      </c>
      <c r="I26" s="180"/>
      <c r="J26" s="181">
        <f>VLOOKUP(B26,'Уч дев'!$A$3:$I$527,8,FALSE)</f>
        <v>0</v>
      </c>
      <c r="K26" s="180"/>
      <c r="L26" s="218" t="s">
        <v>526</v>
      </c>
      <c r="M26" s="218"/>
      <c r="N26" s="219" t="e">
        <f t="shared" si="2"/>
        <v>#VALUE!</v>
      </c>
      <c r="O26" s="184" t="str">
        <f>VLOOKUP(B26,'Уч дев'!$A$3:$G$527,7,FALSE)</f>
        <v>Курлыкин Д.Ю. Попов А.Ю.</v>
      </c>
      <c r="P26" s="57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242"/>
      <c r="AF26" s="242"/>
      <c r="AG26" s="242"/>
      <c r="AH26" s="242"/>
      <c r="AI26" s="242"/>
      <c r="AJ26" s="242"/>
      <c r="AK26" s="242"/>
    </row>
    <row r="27" spans="1:37" s="74" customFormat="1" ht="15.75" customHeight="1">
      <c r="A27" s="142" t="s">
        <v>527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58"/>
      <c r="V27" s="57"/>
      <c r="W27" s="57"/>
      <c r="X27" s="57"/>
      <c r="Y27" s="57"/>
      <c r="Z27" s="57"/>
      <c r="AA27" s="57"/>
      <c r="AB27" s="57"/>
      <c r="AC27" s="57"/>
      <c r="AD27" s="57"/>
      <c r="AE27" s="58"/>
      <c r="AF27" s="57"/>
      <c r="AG27" s="57"/>
      <c r="AH27" s="58"/>
      <c r="AI27" s="57"/>
      <c r="AJ27" s="57"/>
      <c r="AK27" s="57"/>
    </row>
    <row r="28" spans="1:37" s="1" customFormat="1" ht="15.75" customHeight="1">
      <c r="A28" s="20" t="s">
        <v>645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58"/>
      <c r="V28" s="58"/>
      <c r="W28" s="72"/>
      <c r="X28" s="73"/>
      <c r="Y28" s="74"/>
      <c r="Z28" s="74"/>
      <c r="AA28" s="74"/>
      <c r="AB28" s="74"/>
      <c r="AC28" s="74"/>
      <c r="AD28" s="74"/>
      <c r="AE28" s="57"/>
      <c r="AF28" s="57"/>
      <c r="AG28" s="57"/>
      <c r="AH28" s="57"/>
      <c r="AI28" s="57"/>
      <c r="AJ28" s="57"/>
      <c r="AK28" s="57"/>
    </row>
    <row r="29" spans="1:37" s="2" customFormat="1" ht="13.5" customHeight="1">
      <c r="A29" s="21"/>
      <c r="B29" s="22"/>
      <c r="C29" s="23"/>
      <c r="D29" s="24"/>
      <c r="E29" s="25"/>
      <c r="F29" s="26"/>
      <c r="G29" s="27"/>
      <c r="H29" s="206" t="s">
        <v>512</v>
      </c>
      <c r="I29" s="206"/>
      <c r="J29" s="206"/>
      <c r="K29" s="206"/>
      <c r="L29" s="206"/>
      <c r="M29" s="206"/>
      <c r="N29" s="206"/>
      <c r="O29" s="233" t="s">
        <v>564</v>
      </c>
      <c r="P29" s="146" t="s">
        <v>529</v>
      </c>
      <c r="Q29" s="146"/>
      <c r="R29" s="214"/>
      <c r="S29" s="214"/>
      <c r="T29" s="214"/>
      <c r="U29" s="60"/>
      <c r="V29" s="72"/>
      <c r="W29" s="72"/>
      <c r="X29" s="73"/>
      <c r="Y29" s="75"/>
      <c r="Z29" s="75"/>
      <c r="AA29" s="75"/>
      <c r="AB29" s="75"/>
      <c r="AC29" s="75"/>
      <c r="AD29" s="75"/>
      <c r="AE29" s="200"/>
      <c r="AF29" s="200"/>
      <c r="AG29" s="200"/>
      <c r="AH29" s="200"/>
      <c r="AI29" s="200"/>
      <c r="AJ29" s="200"/>
      <c r="AK29" s="200"/>
    </row>
    <row r="30" spans="1:37" s="3" customFormat="1" ht="28.5" customHeight="1">
      <c r="A30" s="29" t="s">
        <v>505</v>
      </c>
      <c r="B30" s="29" t="s">
        <v>506</v>
      </c>
      <c r="C30" s="29" t="s">
        <v>2</v>
      </c>
      <c r="D30" s="30" t="s">
        <v>3</v>
      </c>
      <c r="E30" s="29" t="s">
        <v>4</v>
      </c>
      <c r="F30" s="29" t="s">
        <v>5</v>
      </c>
      <c r="G30" s="80" t="s">
        <v>6</v>
      </c>
      <c r="H30" s="207" t="s">
        <v>508</v>
      </c>
      <c r="I30" s="92" t="s">
        <v>509</v>
      </c>
      <c r="J30" s="92"/>
      <c r="K30" s="92" t="s">
        <v>510</v>
      </c>
      <c r="L30" s="215" t="s">
        <v>647</v>
      </c>
      <c r="M30" s="215" t="s">
        <v>648</v>
      </c>
      <c r="N30" s="216" t="s">
        <v>649</v>
      </c>
      <c r="O30" s="217" t="s">
        <v>7</v>
      </c>
      <c r="P30" s="188" t="s">
        <v>514</v>
      </c>
      <c r="Q30" s="188"/>
      <c r="R30" s="188"/>
      <c r="S30" s="189" t="s">
        <v>515</v>
      </c>
      <c r="T30" s="188" t="s">
        <v>505</v>
      </c>
      <c r="U30" s="105"/>
      <c r="V30" s="191"/>
      <c r="W30" s="191"/>
      <c r="X30" s="201"/>
      <c r="AE30" s="57"/>
      <c r="AF30" s="57"/>
      <c r="AG30" s="57"/>
      <c r="AH30" s="57"/>
      <c r="AI30" s="57"/>
      <c r="AJ30" s="57"/>
      <c r="AK30" s="57"/>
    </row>
    <row r="31" spans="1:37" s="115" customFormat="1" ht="15" customHeight="1">
      <c r="A31" s="136">
        <v>1</v>
      </c>
      <c r="B31" s="133">
        <v>409</v>
      </c>
      <c r="C31" s="134" t="str">
        <f>VLOOKUP(B31,'Уч дев'!$A$3:$G$527,2,FALSE)</f>
        <v>Самойлова Юлия</v>
      </c>
      <c r="D31" s="135">
        <f>VLOOKUP(B31,'Уч дев'!$A$3:$G$527,3,FALSE)</f>
        <v>2003</v>
      </c>
      <c r="E31" s="136" t="str">
        <f>VLOOKUP(B31,'Уч дев'!$A$3:$G$527,4,FALSE)</f>
        <v>КМС</v>
      </c>
      <c r="F31" s="134" t="str">
        <f>VLOOKUP(B31,'Уч дев'!$A$3:$G$527,5,FALSE)</f>
        <v>Самарская</v>
      </c>
      <c r="G31" s="138" t="str">
        <f>VLOOKUP(B31,'Уч дев'!$A$3:$G$527,6,FALSE)</f>
        <v>СШОР-2 Самара</v>
      </c>
      <c r="H31" s="158" t="str">
        <f aca="true" t="shared" si="3" ref="H31:H45">CONCATENATE(L31,":",M31)</f>
        <v>2:20,4</v>
      </c>
      <c r="I31" s="180">
        <f aca="true" t="shared" si="4" ref="I31:I40">LOOKUP(N31,$U$1:$AC$1,$U$2:$AC$2)</f>
        <v>1</v>
      </c>
      <c r="J31" s="181">
        <f>VLOOKUP(B31,'Уч дев'!$A$3:$I$527,8,FALSE)</f>
        <v>0</v>
      </c>
      <c r="K31" s="180"/>
      <c r="L31" s="218" t="s">
        <v>77</v>
      </c>
      <c r="M31" s="218" t="s">
        <v>660</v>
      </c>
      <c r="N31" s="219">
        <f aca="true" t="shared" si="5" ref="N31:N45">(L31*100)+M31</f>
        <v>220.4</v>
      </c>
      <c r="O31" s="184" t="str">
        <f>VLOOKUP(B31,'Уч дев'!$A$3:$G$527,7,FALSE)</f>
        <v>Зайцев И.С., Андронов Ю.В.</v>
      </c>
      <c r="P31" s="180"/>
      <c r="Q31" s="196"/>
      <c r="R31" s="196"/>
      <c r="S31" s="196"/>
      <c r="T31" s="196"/>
      <c r="U31" s="246"/>
      <c r="V31" s="72"/>
      <c r="W31" s="112"/>
      <c r="X31" s="113"/>
      <c r="AE31" s="241"/>
      <c r="AF31" s="241"/>
      <c r="AG31" s="241"/>
      <c r="AH31" s="241"/>
      <c r="AI31" s="241"/>
      <c r="AJ31" s="241"/>
      <c r="AK31" s="241"/>
    </row>
    <row r="32" spans="1:37" s="115" customFormat="1" ht="15" customHeight="1">
      <c r="A32" s="136">
        <v>2</v>
      </c>
      <c r="B32" s="133">
        <v>254</v>
      </c>
      <c r="C32" s="134" t="str">
        <f>VLOOKUP(B32,'Уч дев'!$A$3:$G$527,2,FALSE)</f>
        <v>Платонова Анастасия </v>
      </c>
      <c r="D32" s="135">
        <f>VLOOKUP(B32,'Уч дев'!$A$3:$G$527,3,FALSE)</f>
        <v>2003</v>
      </c>
      <c r="E32" s="136">
        <f>VLOOKUP(B32,'Уч дев'!$A$3:$G$527,4,FALSE)</f>
        <v>1</v>
      </c>
      <c r="F32" s="134" t="str">
        <f>VLOOKUP(B32,'Уч дев'!$A$3:$G$527,5,FALSE)</f>
        <v>Пензенская</v>
      </c>
      <c r="G32" s="138" t="str">
        <f>VLOOKUP(B32,'Уч дев'!$A$3:$G$527,6,FALSE)</f>
        <v>КСШОР</v>
      </c>
      <c r="H32" s="158" t="str">
        <f t="shared" si="3"/>
        <v>2:23,4</v>
      </c>
      <c r="I32" s="180">
        <f t="shared" si="4"/>
        <v>1</v>
      </c>
      <c r="J32" s="181">
        <f>VLOOKUP(B32,'Уч дев'!$A$3:$I$527,8,FALSE)</f>
        <v>0</v>
      </c>
      <c r="K32" s="180">
        <v>10</v>
      </c>
      <c r="L32" s="218" t="s">
        <v>77</v>
      </c>
      <c r="M32" s="218" t="s">
        <v>661</v>
      </c>
      <c r="N32" s="219">
        <f t="shared" si="5"/>
        <v>223.4</v>
      </c>
      <c r="O32" s="184" t="str">
        <f>VLOOKUP(B32,'Уч дев'!$A$3:$G$527,7,FALSE)</f>
        <v>Андреев В.В. Кузнецов В.Б.</v>
      </c>
      <c r="P32" s="57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241"/>
      <c r="AF32" s="241"/>
      <c r="AG32" s="241"/>
      <c r="AH32" s="241"/>
      <c r="AI32" s="241"/>
      <c r="AJ32" s="241"/>
      <c r="AK32" s="241"/>
    </row>
    <row r="33" spans="1:37" s="115" customFormat="1" ht="15" customHeight="1">
      <c r="A33" s="136">
        <v>3</v>
      </c>
      <c r="B33" s="133">
        <v>266</v>
      </c>
      <c r="C33" s="134" t="str">
        <f>VLOOKUP(B33,'Уч дев'!$A$3:$G$527,2,FALSE)</f>
        <v>Каримова Валерия</v>
      </c>
      <c r="D33" s="135">
        <f>VLOOKUP(B33,'Уч дев'!$A$3:$G$527,3,FALSE)</f>
        <v>2003</v>
      </c>
      <c r="E33" s="136">
        <f>VLOOKUP(B33,'Уч дев'!$A$3:$G$527,4,FALSE)</f>
        <v>1</v>
      </c>
      <c r="F33" s="134" t="str">
        <f>VLOOKUP(B33,'Уч дев'!$A$3:$G$527,5,FALSE)</f>
        <v>Пензенская</v>
      </c>
      <c r="G33" s="138" t="str">
        <f>VLOOKUP(B33,'Уч дев'!$A$3:$G$527,6,FALSE)</f>
        <v>КСШОР,СОШ Оленевка</v>
      </c>
      <c r="H33" s="158" t="str">
        <f t="shared" si="3"/>
        <v>2:26,4</v>
      </c>
      <c r="I33" s="180">
        <f t="shared" si="4"/>
        <v>1</v>
      </c>
      <c r="J33" s="181">
        <f>VLOOKUP(B33,'Уч дев'!$A$3:$I$527,8,FALSE)</f>
        <v>0</v>
      </c>
      <c r="K33" s="180">
        <v>7</v>
      </c>
      <c r="L33" s="218" t="s">
        <v>77</v>
      </c>
      <c r="M33" s="218" t="s">
        <v>662</v>
      </c>
      <c r="N33" s="219">
        <f t="shared" si="5"/>
        <v>226.4</v>
      </c>
      <c r="O33" s="184" t="str">
        <f>VLOOKUP(B33,'Уч дев'!$A$3:$G$527,7,FALSE)</f>
        <v>Димаев Р.Р.,Димаев М.Р.</v>
      </c>
      <c r="P33" s="57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240"/>
      <c r="AF33" s="240"/>
      <c r="AG33" s="240"/>
      <c r="AH33" s="240"/>
      <c r="AI33" s="240"/>
      <c r="AJ33" s="240"/>
      <c r="AK33" s="240"/>
    </row>
    <row r="34" spans="1:37" s="115" customFormat="1" ht="15" customHeight="1">
      <c r="A34" s="136">
        <v>4</v>
      </c>
      <c r="B34" s="133">
        <v>401</v>
      </c>
      <c r="C34" s="134" t="str">
        <f>VLOOKUP(B34,'Уч дев'!$A$3:$G$527,2,FALSE)</f>
        <v>Беспалова Елизавета</v>
      </c>
      <c r="D34" s="135">
        <f>VLOOKUP(B34,'Уч дев'!$A$3:$G$527,3,FALSE)</f>
        <v>2002</v>
      </c>
      <c r="E34" s="136">
        <f>VLOOKUP(B34,'Уч дев'!$A$3:$G$527,4,FALSE)</f>
        <v>1</v>
      </c>
      <c r="F34" s="134" t="str">
        <f>VLOOKUP(B34,'Уч дев'!$A$3:$G$527,5,FALSE)</f>
        <v>Самарская</v>
      </c>
      <c r="G34" s="138" t="str">
        <f>VLOOKUP(B34,'Уч дев'!$A$3:$G$527,6,FALSE)</f>
        <v>СШОР-2 Самара</v>
      </c>
      <c r="H34" s="158" t="str">
        <f t="shared" si="3"/>
        <v>2:27,6</v>
      </c>
      <c r="I34" s="180">
        <f t="shared" si="4"/>
        <v>2</v>
      </c>
      <c r="J34" s="181">
        <f>VLOOKUP(B34,'Уч дев'!$A$3:$I$527,8,FALSE)</f>
        <v>0</v>
      </c>
      <c r="K34" s="180"/>
      <c r="L34" s="218" t="s">
        <v>77</v>
      </c>
      <c r="M34" s="218" t="s">
        <v>663</v>
      </c>
      <c r="N34" s="219">
        <f t="shared" si="5"/>
        <v>227.6</v>
      </c>
      <c r="O34" s="184" t="str">
        <f>VLOOKUP(B34,'Уч дев'!$A$3:$G$527,7,FALSE)</f>
        <v>Зайцев И.С., Андронов Ю.В.</v>
      </c>
      <c r="P34" s="180"/>
      <c r="Q34" s="196"/>
      <c r="R34" s="196"/>
      <c r="S34" s="196"/>
      <c r="T34" s="196"/>
      <c r="U34" s="246"/>
      <c r="V34" s="72"/>
      <c r="W34" s="72"/>
      <c r="X34" s="73"/>
      <c r="AE34" s="241"/>
      <c r="AF34" s="241"/>
      <c r="AG34" s="241"/>
      <c r="AH34" s="241"/>
      <c r="AI34" s="241"/>
      <c r="AJ34" s="241"/>
      <c r="AK34" s="241"/>
    </row>
    <row r="35" spans="1:37" s="115" customFormat="1" ht="15" customHeight="1">
      <c r="A35" s="136">
        <v>5</v>
      </c>
      <c r="B35" s="133">
        <v>350</v>
      </c>
      <c r="C35" s="134" t="str">
        <f>VLOOKUP(B35,'Уч дев'!$A$3:$G$527,2,FALSE)</f>
        <v>Базыкина Надежда</v>
      </c>
      <c r="D35" s="135">
        <f>VLOOKUP(B35,'Уч дев'!$A$3:$G$527,3,FALSE)</f>
        <v>2002</v>
      </c>
      <c r="E35" s="136" t="str">
        <f>VLOOKUP(B35,'Уч дев'!$A$3:$G$527,4,FALSE)</f>
        <v>3</v>
      </c>
      <c r="F35" s="134" t="str">
        <f>VLOOKUP(B35,'Уч дев'!$A$3:$G$527,5,FALSE)</f>
        <v>Тамбовская</v>
      </c>
      <c r="G35" s="138" t="str">
        <f>VLOOKUP(B35,'Уч дев'!$A$3:$G$527,6,FALSE)</f>
        <v>СШОР-3</v>
      </c>
      <c r="H35" s="158" t="str">
        <f t="shared" si="3"/>
        <v>2:28,7</v>
      </c>
      <c r="I35" s="180">
        <f t="shared" si="4"/>
        <v>2</v>
      </c>
      <c r="J35" s="181">
        <f>VLOOKUP(B35,'Уч дев'!$A$3:$I$527,8,FALSE)</f>
        <v>0</v>
      </c>
      <c r="K35" s="180"/>
      <c r="L35" s="218" t="s">
        <v>77</v>
      </c>
      <c r="M35" s="218" t="s">
        <v>664</v>
      </c>
      <c r="N35" s="219">
        <f t="shared" si="5"/>
        <v>228.7</v>
      </c>
      <c r="O35" s="184" t="str">
        <f>VLOOKUP(B35,'Уч дев'!$A$3:$G$527,7,FALSE)</f>
        <v>Пищиков В.А.,Солтан М.В.</v>
      </c>
      <c r="P35" s="57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241"/>
      <c r="AF35" s="241"/>
      <c r="AG35" s="241"/>
      <c r="AH35" s="241"/>
      <c r="AI35" s="241"/>
      <c r="AJ35" s="241"/>
      <c r="AK35" s="241"/>
    </row>
    <row r="36" spans="1:37" s="72" customFormat="1" ht="15" customHeight="1">
      <c r="A36" s="136">
        <v>6</v>
      </c>
      <c r="B36" s="133">
        <v>84</v>
      </c>
      <c r="C36" s="134" t="str">
        <f>VLOOKUP(B36,'Уч дев'!$A$3:$G$527,2,FALSE)</f>
        <v>Полякова Анастасия</v>
      </c>
      <c r="D36" s="135">
        <f>VLOOKUP(B36,'Уч дев'!$A$3:$G$527,3,FALSE)</f>
        <v>2003</v>
      </c>
      <c r="E36" s="136" t="str">
        <f>VLOOKUP(B36,'Уч дев'!$A$3:$G$527,4,FALSE)</f>
        <v>2</v>
      </c>
      <c r="F36" s="134" t="str">
        <f>VLOOKUP(B36,'Уч дев'!$A$3:$G$527,5,FALSE)</f>
        <v>Саратовская</v>
      </c>
      <c r="G36" s="138" t="str">
        <f>VLOOKUP(B36,'Уч дев'!$A$3:$G$527,6,FALSE)</f>
        <v>ДЮСШ Энгельс</v>
      </c>
      <c r="H36" s="158" t="str">
        <f t="shared" si="3"/>
        <v>2:30,4</v>
      </c>
      <c r="I36" s="180">
        <f t="shared" si="4"/>
        <v>2</v>
      </c>
      <c r="J36" s="181">
        <f>VLOOKUP(B36,'Уч дев'!$A$3:$I$527,8,FALSE)</f>
        <v>0</v>
      </c>
      <c r="K36" s="180"/>
      <c r="L36" s="218" t="s">
        <v>77</v>
      </c>
      <c r="M36" s="218" t="s">
        <v>665</v>
      </c>
      <c r="N36" s="219">
        <f t="shared" si="5"/>
        <v>230.4</v>
      </c>
      <c r="O36" s="184" t="str">
        <f>VLOOKUP(B36,'Уч дев'!$A$3:$G$527,7,FALSE)</f>
        <v>Бабушкина О.И.</v>
      </c>
      <c r="P36" s="180"/>
      <c r="Q36" s="196"/>
      <c r="R36" s="196"/>
      <c r="S36" s="196"/>
      <c r="T36" s="196"/>
      <c r="U36" s="115"/>
      <c r="W36" s="115"/>
      <c r="X36" s="73"/>
      <c r="Y36" s="115"/>
      <c r="Z36" s="115"/>
      <c r="AA36" s="115"/>
      <c r="AB36" s="115"/>
      <c r="AC36" s="115"/>
      <c r="AD36" s="115"/>
      <c r="AE36" s="240"/>
      <c r="AF36" s="240"/>
      <c r="AG36" s="240"/>
      <c r="AH36" s="240"/>
      <c r="AI36" s="240"/>
      <c r="AJ36" s="240"/>
      <c r="AK36" s="240"/>
    </row>
    <row r="37" spans="1:37" s="72" customFormat="1" ht="15" customHeight="1">
      <c r="A37" s="136">
        <v>7</v>
      </c>
      <c r="B37" s="133">
        <v>400</v>
      </c>
      <c r="C37" s="134" t="str">
        <f>VLOOKUP(B37,'Уч дев'!$A$3:$G$527,2,FALSE)</f>
        <v>Бильданова Фатима</v>
      </c>
      <c r="D37" s="135">
        <f>VLOOKUP(B37,'Уч дев'!$A$3:$G$527,3,FALSE)</f>
        <v>2002</v>
      </c>
      <c r="E37" s="136">
        <f>VLOOKUP(B37,'Уч дев'!$A$3:$G$527,4,FALSE)</f>
        <v>2</v>
      </c>
      <c r="F37" s="134" t="str">
        <f>VLOOKUP(B37,'Уч дев'!$A$3:$G$527,5,FALSE)</f>
        <v>Самарская</v>
      </c>
      <c r="G37" s="138" t="str">
        <f>VLOOKUP(B37,'Уч дев'!$A$3:$G$527,6,FALSE)</f>
        <v>СШОР-2 Самара</v>
      </c>
      <c r="H37" s="158" t="str">
        <f t="shared" si="3"/>
        <v>2:38,4</v>
      </c>
      <c r="I37" s="180">
        <f t="shared" si="4"/>
        <v>3</v>
      </c>
      <c r="J37" s="181">
        <f>VLOOKUP(B37,'Уч дев'!$A$3:$I$527,8,FALSE)</f>
        <v>0</v>
      </c>
      <c r="K37" s="180"/>
      <c r="L37" s="218" t="s">
        <v>77</v>
      </c>
      <c r="M37" s="218" t="s">
        <v>666</v>
      </c>
      <c r="N37" s="219">
        <f t="shared" si="5"/>
        <v>238.4</v>
      </c>
      <c r="O37" s="184" t="str">
        <f>VLOOKUP(B37,'Уч дев'!$A$3:$G$527,7,FALSE)</f>
        <v>Зайцев И.С., Андронов Ю.В.</v>
      </c>
      <c r="P37" s="57"/>
      <c r="AE37" s="242"/>
      <c r="AF37" s="242"/>
      <c r="AG37" s="242"/>
      <c r="AH37" s="242"/>
      <c r="AI37" s="242"/>
      <c r="AJ37" s="242"/>
      <c r="AK37" s="242"/>
    </row>
    <row r="38" spans="1:37" s="72" customFormat="1" ht="15" customHeight="1">
      <c r="A38" s="136">
        <v>8</v>
      </c>
      <c r="B38" s="133">
        <v>444</v>
      </c>
      <c r="C38" s="134" t="str">
        <f>VLOOKUP(B38,'Уч дев'!$A$3:$G$527,2,FALSE)</f>
        <v>Бебенова Анастасия</v>
      </c>
      <c r="D38" s="135">
        <f>VLOOKUP(B38,'Уч дев'!$A$3:$G$527,3,FALSE)</f>
        <v>2003</v>
      </c>
      <c r="E38" s="136">
        <f>VLOOKUP(B38,'Уч дев'!$A$3:$G$527,4,FALSE)</f>
        <v>2</v>
      </c>
      <c r="F38" s="134" t="str">
        <f>VLOOKUP(B38,'Уч дев'!$A$3:$G$527,5,FALSE)</f>
        <v>Мордовия</v>
      </c>
      <c r="G38" s="138" t="str">
        <f>VLOOKUP(B38,'Уч дев'!$A$3:$G$527,6,FALSE)</f>
        <v>КСШОР</v>
      </c>
      <c r="H38" s="158" t="str">
        <f t="shared" si="3"/>
        <v>2:41,0</v>
      </c>
      <c r="I38" s="180">
        <f t="shared" si="4"/>
        <v>3</v>
      </c>
      <c r="J38" s="181">
        <f>VLOOKUP(B38,'Уч дев'!$A$3:$I$527,8,FALSE)</f>
        <v>0</v>
      </c>
      <c r="K38" s="180"/>
      <c r="L38" s="218" t="s">
        <v>77</v>
      </c>
      <c r="M38" s="218" t="s">
        <v>667</v>
      </c>
      <c r="N38" s="219">
        <f t="shared" si="5"/>
        <v>241</v>
      </c>
      <c r="O38" s="184" t="str">
        <f>VLOOKUP(B38,'Уч дев'!$A$3:$G$527,7,FALSE)</f>
        <v>Бебенов АВ</v>
      </c>
      <c r="P38" s="220"/>
      <c r="Q38" s="236"/>
      <c r="R38" s="236"/>
      <c r="S38" s="237"/>
      <c r="T38" s="236"/>
      <c r="U38" s="60"/>
      <c r="V38" s="112"/>
      <c r="X38" s="73"/>
      <c r="Y38" s="76"/>
      <c r="Z38" s="76"/>
      <c r="AA38" s="76"/>
      <c r="AB38" s="76"/>
      <c r="AC38" s="76"/>
      <c r="AD38" s="76"/>
      <c r="AE38" s="241"/>
      <c r="AF38" s="241"/>
      <c r="AG38" s="241"/>
      <c r="AH38" s="241"/>
      <c r="AI38" s="241"/>
      <c r="AJ38" s="241"/>
      <c r="AK38" s="241"/>
    </row>
    <row r="39" spans="1:37" s="72" customFormat="1" ht="15" customHeight="1">
      <c r="A39" s="136">
        <v>9</v>
      </c>
      <c r="B39" s="133">
        <v>209</v>
      </c>
      <c r="C39" s="134" t="str">
        <f>VLOOKUP(B39,'Уч дев'!$A$3:$G$527,2,FALSE)</f>
        <v>Аникина Анна</v>
      </c>
      <c r="D39" s="135" t="str">
        <f>VLOOKUP(B39,'Уч дев'!$A$3:$G$527,3,FALSE)</f>
        <v>2002</v>
      </c>
      <c r="E39" s="136">
        <f>VLOOKUP(B39,'Уч дев'!$A$3:$G$527,4,FALSE)</f>
        <v>3</v>
      </c>
      <c r="F39" s="134" t="str">
        <f>VLOOKUP(B39,'Уч дев'!$A$3:$G$527,5,FALSE)</f>
        <v>Пензенская</v>
      </c>
      <c r="G39" s="138" t="str">
        <f>VLOOKUP(B39,'Уч дев'!$A$3:$G$527,6,FALSE)</f>
        <v>ДЮСШ Нижнеломовский</v>
      </c>
      <c r="H39" s="158" t="str">
        <f t="shared" si="3"/>
        <v>2:46,3</v>
      </c>
      <c r="I39" s="180">
        <f t="shared" si="4"/>
        <v>3</v>
      </c>
      <c r="J39" s="181">
        <f>VLOOKUP(B39,'Уч дев'!$A$3:$I$527,8,FALSE)</f>
        <v>0</v>
      </c>
      <c r="K39" s="180"/>
      <c r="L39" s="218" t="s">
        <v>77</v>
      </c>
      <c r="M39" s="218" t="s">
        <v>668</v>
      </c>
      <c r="N39" s="219">
        <f t="shared" si="5"/>
        <v>246.3</v>
      </c>
      <c r="O39" s="184" t="str">
        <f>VLOOKUP(B39,'Уч дев'!$A$3:$G$527,7,FALSE)</f>
        <v>Курлыкин Д.Ю. Попов А.Ю.</v>
      </c>
      <c r="P39" s="180"/>
      <c r="Q39" s="196"/>
      <c r="R39" s="196"/>
      <c r="S39" s="196"/>
      <c r="T39" s="196"/>
      <c r="U39" s="115"/>
      <c r="X39" s="73"/>
      <c r="Y39" s="115"/>
      <c r="Z39" s="115"/>
      <c r="AA39" s="115"/>
      <c r="AB39" s="115"/>
      <c r="AC39" s="115"/>
      <c r="AD39" s="115"/>
      <c r="AE39" s="240"/>
      <c r="AF39" s="240"/>
      <c r="AG39" s="240"/>
      <c r="AH39" s="240"/>
      <c r="AI39" s="240"/>
      <c r="AJ39" s="240"/>
      <c r="AK39" s="240"/>
    </row>
    <row r="40" spans="1:37" s="72" customFormat="1" ht="15" customHeight="1">
      <c r="A40" s="136">
        <v>10</v>
      </c>
      <c r="B40" s="133">
        <v>402</v>
      </c>
      <c r="C40" s="134" t="str">
        <f>VLOOKUP(B40,'Уч дев'!$A$3:$G$527,2,FALSE)</f>
        <v>Панина Анастасия</v>
      </c>
      <c r="D40" s="135">
        <f>VLOOKUP(B40,'Уч дев'!$A$3:$G$527,3,FALSE)</f>
        <v>2002</v>
      </c>
      <c r="E40" s="136">
        <f>VLOOKUP(B40,'Уч дев'!$A$3:$G$527,4,FALSE)</f>
        <v>2</v>
      </c>
      <c r="F40" s="134" t="str">
        <f>VLOOKUP(B40,'Уч дев'!$A$3:$G$527,5,FALSE)</f>
        <v>Самарская</v>
      </c>
      <c r="G40" s="138" t="str">
        <f>VLOOKUP(B40,'Уч дев'!$A$3:$G$527,6,FALSE)</f>
        <v>СШОР-2 Самара</v>
      </c>
      <c r="H40" s="158" t="str">
        <f t="shared" si="3"/>
        <v>2:47,8</v>
      </c>
      <c r="I40" s="180">
        <f t="shared" si="4"/>
        <v>3</v>
      </c>
      <c r="J40" s="181">
        <f>VLOOKUP(B40,'Уч дев'!$A$3:$I$527,8,FALSE)</f>
        <v>0</v>
      </c>
      <c r="K40" s="180"/>
      <c r="L40" s="218" t="s">
        <v>77</v>
      </c>
      <c r="M40" s="218" t="s">
        <v>669</v>
      </c>
      <c r="N40" s="219">
        <f t="shared" si="5"/>
        <v>247.8</v>
      </c>
      <c r="O40" s="184" t="str">
        <f>VLOOKUP(B40,'Уч дев'!$A$3:$G$527,7,FALSE)</f>
        <v>Зайцев И.С., Андронов Ю.В.</v>
      </c>
      <c r="P40" s="57"/>
      <c r="AE40" s="240"/>
      <c r="AF40" s="240"/>
      <c r="AG40" s="240"/>
      <c r="AH40" s="240"/>
      <c r="AI40" s="240"/>
      <c r="AJ40" s="240"/>
      <c r="AK40" s="240"/>
    </row>
    <row r="41" spans="1:37" s="72" customFormat="1" ht="15" customHeight="1" hidden="1">
      <c r="A41" s="136"/>
      <c r="B41" s="133">
        <v>208</v>
      </c>
      <c r="C41" s="134" t="str">
        <f>VLOOKUP(B41,'Уч дев'!$A$3:$G$527,2,FALSE)</f>
        <v>Захарова Евгения</v>
      </c>
      <c r="D41" s="135" t="str">
        <f>VLOOKUP(B41,'Уч дев'!$A$3:$G$527,3,FALSE)</f>
        <v>2003</v>
      </c>
      <c r="E41" s="136">
        <f>VLOOKUP(B41,'Уч дев'!$A$3:$G$527,4,FALSE)</f>
        <v>3</v>
      </c>
      <c r="F41" s="134" t="str">
        <f>VLOOKUP(B41,'Уч дев'!$A$3:$G$527,5,FALSE)</f>
        <v>Пензенская</v>
      </c>
      <c r="G41" s="138" t="str">
        <f>VLOOKUP(B41,'Уч дев'!$A$3:$G$527,6,FALSE)</f>
        <v>ДЮСШ Нижнеломовский</v>
      </c>
      <c r="H41" s="158" t="str">
        <f t="shared" si="3"/>
        <v>н.я:</v>
      </c>
      <c r="I41" s="180"/>
      <c r="J41" s="181">
        <f>VLOOKUP(B41,'Уч дев'!$A$3:$I$527,8,FALSE)</f>
        <v>0</v>
      </c>
      <c r="K41" s="180"/>
      <c r="L41" s="218" t="s">
        <v>526</v>
      </c>
      <c r="M41" s="218"/>
      <c r="N41" s="219" t="e">
        <f t="shared" si="5"/>
        <v>#VALUE!</v>
      </c>
      <c r="O41" s="184" t="str">
        <f>VLOOKUP(B41,'Уч дев'!$A$3:$G$527,7,FALSE)</f>
        <v>Курлыкин Д.Ю. Попов А.Ю.</v>
      </c>
      <c r="P41" s="57"/>
      <c r="AE41" s="240"/>
      <c r="AF41" s="240"/>
      <c r="AG41" s="240"/>
      <c r="AH41" s="240"/>
      <c r="AI41" s="240"/>
      <c r="AJ41" s="240"/>
      <c r="AK41" s="240"/>
    </row>
    <row r="42" spans="1:37" s="72" customFormat="1" ht="15" customHeight="1" hidden="1">
      <c r="A42" s="136"/>
      <c r="B42" s="133">
        <v>687</v>
      </c>
      <c r="C42" s="134" t="str">
        <f>VLOOKUP(B42,'Уч дев'!$A$3:$G$527,2,FALSE)</f>
        <v>Чекмарева Ева</v>
      </c>
      <c r="D42" s="135">
        <f>VLOOKUP(B42,'Уч дев'!$A$3:$G$527,3,FALSE)</f>
        <v>2002</v>
      </c>
      <c r="E42" s="136" t="str">
        <f>VLOOKUP(B42,'Уч дев'!$A$3:$G$527,4,FALSE)</f>
        <v>2</v>
      </c>
      <c r="F42" s="134" t="str">
        <f>VLOOKUP(B42,'Уч дев'!$A$3:$G$527,5,FALSE)</f>
        <v>Пензенская</v>
      </c>
      <c r="G42" s="138" t="str">
        <f>VLOOKUP(B42,'Уч дев'!$A$3:$G$527,6,FALSE)</f>
        <v>СШОР Заречный</v>
      </c>
      <c r="H42" s="158" t="str">
        <f t="shared" si="3"/>
        <v>н.я:</v>
      </c>
      <c r="I42" s="180"/>
      <c r="J42" s="181">
        <f>VLOOKUP(B42,'Уч дев'!$A$3:$I$527,8,FALSE)</f>
        <v>0</v>
      </c>
      <c r="K42" s="180"/>
      <c r="L42" s="218" t="s">
        <v>526</v>
      </c>
      <c r="M42" s="218"/>
      <c r="N42" s="219" t="e">
        <f t="shared" si="5"/>
        <v>#VALUE!</v>
      </c>
      <c r="O42" s="184" t="str">
        <f>VLOOKUP(B42,'Уч дев'!$A$3:$G$527,7,FALSE)</f>
        <v>Семин С.В.</v>
      </c>
      <c r="P42" s="221"/>
      <c r="Q42" s="238"/>
      <c r="R42" s="238"/>
      <c r="S42" s="238"/>
      <c r="T42" s="238"/>
      <c r="U42" s="115"/>
      <c r="Y42" s="115"/>
      <c r="Z42" s="115"/>
      <c r="AA42" s="115"/>
      <c r="AB42" s="115"/>
      <c r="AC42" s="115"/>
      <c r="AD42" s="115"/>
      <c r="AE42" s="240"/>
      <c r="AF42" s="240"/>
      <c r="AG42" s="240"/>
      <c r="AH42" s="240"/>
      <c r="AI42" s="240"/>
      <c r="AJ42" s="240"/>
      <c r="AK42" s="240"/>
    </row>
    <row r="43" spans="1:37" s="72" customFormat="1" ht="15" customHeight="1" hidden="1">
      <c r="A43" s="136"/>
      <c r="B43" s="133">
        <v>53</v>
      </c>
      <c r="C43" s="134" t="e">
        <f>VLOOKUP(B43,'Уч дев'!$A$3:$G$527,2,FALSE)</f>
        <v>#N/A</v>
      </c>
      <c r="D43" s="135" t="e">
        <f>VLOOKUP(B43,'Уч дев'!$A$3:$G$527,3,FALSE)</f>
        <v>#N/A</v>
      </c>
      <c r="E43" s="136" t="e">
        <f>VLOOKUP(B43,'Уч дев'!$A$3:$G$527,4,FALSE)</f>
        <v>#N/A</v>
      </c>
      <c r="F43" s="134" t="e">
        <f>VLOOKUP(B43,'Уч дев'!$A$3:$G$527,5,FALSE)</f>
        <v>#N/A</v>
      </c>
      <c r="G43" s="138" t="e">
        <f>VLOOKUP(B43,'Уч дев'!$A$3:$G$527,6,FALSE)</f>
        <v>#N/A</v>
      </c>
      <c r="H43" s="158" t="str">
        <f t="shared" si="3"/>
        <v>н.я:</v>
      </c>
      <c r="I43" s="180"/>
      <c r="J43" s="181" t="e">
        <f>VLOOKUP(B43,'Уч дев'!$A$3:$I$527,8,FALSE)</f>
        <v>#N/A</v>
      </c>
      <c r="K43" s="180"/>
      <c r="L43" s="218" t="s">
        <v>526</v>
      </c>
      <c r="M43" s="218"/>
      <c r="N43" s="219" t="e">
        <f t="shared" si="5"/>
        <v>#VALUE!</v>
      </c>
      <c r="O43" s="184" t="e">
        <f>VLOOKUP(B43,'Уч дев'!$A$3:$G$527,7,FALSE)</f>
        <v>#N/A</v>
      </c>
      <c r="P43" s="57"/>
      <c r="AE43" s="240"/>
      <c r="AF43" s="240"/>
      <c r="AG43" s="240"/>
      <c r="AH43" s="240"/>
      <c r="AI43" s="240"/>
      <c r="AJ43" s="240"/>
      <c r="AK43" s="240"/>
    </row>
    <row r="44" spans="1:37" s="72" customFormat="1" ht="15" customHeight="1" hidden="1">
      <c r="A44" s="136"/>
      <c r="B44" s="133">
        <v>244</v>
      </c>
      <c r="C44" s="134" t="str">
        <f>VLOOKUP(B44,'Уч дев'!$A$3:$G$527,2,FALSE)</f>
        <v>Кадышева Эльнара</v>
      </c>
      <c r="D44" s="135">
        <f>VLOOKUP(B44,'Уч дев'!$A$3:$G$527,3,FALSE)</f>
        <v>2003</v>
      </c>
      <c r="E44" s="136">
        <f>VLOOKUP(B44,'Уч дев'!$A$3:$G$527,4,FALSE)</f>
        <v>0</v>
      </c>
      <c r="F44" s="134" t="str">
        <f>VLOOKUP(B44,'Уч дев'!$A$3:$G$527,5,FALSE)</f>
        <v>Пензенская</v>
      </c>
      <c r="G44" s="138" t="str">
        <f>VLOOKUP(B44,'Уч дев'!$A$3:$G$527,6,FALSE)</f>
        <v>Засечное</v>
      </c>
      <c r="H44" s="158" t="str">
        <f t="shared" si="3"/>
        <v>н.я:</v>
      </c>
      <c r="I44" s="180"/>
      <c r="J44" s="181">
        <f>VLOOKUP(B44,'Уч дев'!$A$3:$I$527,8,FALSE)</f>
        <v>0</v>
      </c>
      <c r="K44" s="180"/>
      <c r="L44" s="218" t="s">
        <v>526</v>
      </c>
      <c r="M44" s="218"/>
      <c r="N44" s="219" t="e">
        <f t="shared" si="5"/>
        <v>#VALUE!</v>
      </c>
      <c r="O44" s="184" t="str">
        <f>VLOOKUP(B44,'Уч дев'!$A$3:$G$527,7,FALSE)</f>
        <v>Чернышов А.В.</v>
      </c>
      <c r="P44" s="180"/>
      <c r="Q44" s="196"/>
      <c r="R44" s="196"/>
      <c r="S44" s="196"/>
      <c r="T44" s="196"/>
      <c r="U44" s="115"/>
      <c r="X44" s="73"/>
      <c r="Y44" s="115"/>
      <c r="Z44" s="115"/>
      <c r="AA44" s="115"/>
      <c r="AB44" s="115"/>
      <c r="AC44" s="115"/>
      <c r="AD44" s="115"/>
      <c r="AE44" s="241"/>
      <c r="AF44" s="241"/>
      <c r="AG44" s="241"/>
      <c r="AH44" s="241"/>
      <c r="AI44" s="241"/>
      <c r="AJ44" s="241"/>
      <c r="AK44" s="241"/>
    </row>
    <row r="45" spans="1:37" s="72" customFormat="1" ht="15" customHeight="1" hidden="1">
      <c r="A45" s="136"/>
      <c r="B45" s="133">
        <v>411</v>
      </c>
      <c r="C45" s="134" t="str">
        <f>VLOOKUP(B45,'Уч дев'!$A$3:$G$527,2,FALSE)</f>
        <v>Потапова Ангелина</v>
      </c>
      <c r="D45" s="135">
        <f>VLOOKUP(B45,'Уч дев'!$A$3:$G$527,3,FALSE)</f>
        <v>2003</v>
      </c>
      <c r="E45" s="136">
        <f>VLOOKUP(B45,'Уч дев'!$A$3:$G$527,4,FALSE)</f>
        <v>1</v>
      </c>
      <c r="F45" s="134" t="str">
        <f>VLOOKUP(B45,'Уч дев'!$A$3:$G$527,5,FALSE)</f>
        <v>Самарская</v>
      </c>
      <c r="G45" s="138" t="str">
        <f>VLOOKUP(B45,'Уч дев'!$A$3:$G$527,6,FALSE)</f>
        <v>СШОР-2 Самара</v>
      </c>
      <c r="H45" s="158" t="str">
        <f t="shared" si="3"/>
        <v>н.я:</v>
      </c>
      <c r="I45" s="180"/>
      <c r="J45" s="181">
        <f>VLOOKUP(B45,'Уч дев'!$A$3:$I$527,8,FALSE)</f>
        <v>0</v>
      </c>
      <c r="K45" s="180"/>
      <c r="L45" s="218" t="s">
        <v>526</v>
      </c>
      <c r="M45" s="218"/>
      <c r="N45" s="219" t="e">
        <f t="shared" si="5"/>
        <v>#VALUE!</v>
      </c>
      <c r="O45" s="184" t="str">
        <f>VLOOKUP(B45,'Уч дев'!$A$3:$G$527,7,FALSE)</f>
        <v>Зайцев И.С., Андронов Ю.В.</v>
      </c>
      <c r="P45" s="245"/>
      <c r="Q45" s="247"/>
      <c r="R45" s="247"/>
      <c r="S45" s="247"/>
      <c r="T45" s="247"/>
      <c r="U45" s="115"/>
      <c r="W45" s="115"/>
      <c r="X45" s="73"/>
      <c r="Y45" s="115"/>
      <c r="Z45" s="115"/>
      <c r="AA45" s="115"/>
      <c r="AB45" s="115"/>
      <c r="AC45" s="115"/>
      <c r="AD45" s="115"/>
      <c r="AE45" s="240"/>
      <c r="AF45" s="240"/>
      <c r="AG45" s="240"/>
      <c r="AH45" s="240"/>
      <c r="AI45" s="240"/>
      <c r="AJ45" s="240"/>
      <c r="AK45" s="240"/>
    </row>
    <row r="46" spans="1:37" s="1" customFormat="1" ht="15.75" customHeight="1">
      <c r="A46" s="16" t="s">
        <v>531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58"/>
      <c r="V46" s="57"/>
      <c r="W46" s="57"/>
      <c r="X46" s="57"/>
      <c r="Y46" s="57"/>
      <c r="Z46" s="57"/>
      <c r="AA46" s="57"/>
      <c r="AB46" s="57"/>
      <c r="AC46" s="57"/>
      <c r="AD46" s="57"/>
      <c r="AE46" s="58"/>
      <c r="AF46" s="57"/>
      <c r="AG46" s="57"/>
      <c r="AH46" s="58"/>
      <c r="AI46" s="57"/>
      <c r="AJ46" s="57"/>
      <c r="AK46" s="57"/>
    </row>
    <row r="47" spans="1:37" s="1" customFormat="1" ht="15.75" customHeight="1">
      <c r="A47" s="20" t="s">
        <v>645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58"/>
      <c r="V47" s="58"/>
      <c r="W47" s="72"/>
      <c r="X47" s="73"/>
      <c r="Y47" s="74"/>
      <c r="Z47" s="74"/>
      <c r="AA47" s="74"/>
      <c r="AB47" s="74"/>
      <c r="AC47" s="74"/>
      <c r="AD47" s="74"/>
      <c r="AE47" s="57"/>
      <c r="AF47" s="57"/>
      <c r="AG47" s="57"/>
      <c r="AH47" s="57"/>
      <c r="AI47" s="57"/>
      <c r="AJ47" s="57"/>
      <c r="AK47" s="57"/>
    </row>
    <row r="48" spans="1:37" s="2" customFormat="1" ht="13.5" customHeight="1">
      <c r="A48" s="21"/>
      <c r="B48" s="22"/>
      <c r="C48" s="23"/>
      <c r="D48" s="24"/>
      <c r="E48" s="25"/>
      <c r="F48" s="26"/>
      <c r="G48" s="27"/>
      <c r="H48" s="206" t="s">
        <v>512</v>
      </c>
      <c r="I48" s="206"/>
      <c r="J48" s="206"/>
      <c r="K48" s="206"/>
      <c r="L48" s="206"/>
      <c r="M48" s="206"/>
      <c r="N48" s="206"/>
      <c r="O48" s="233" t="s">
        <v>670</v>
      </c>
      <c r="P48" s="146" t="s">
        <v>529</v>
      </c>
      <c r="Q48" s="146"/>
      <c r="R48" s="214"/>
      <c r="S48" s="214"/>
      <c r="T48" s="214"/>
      <c r="U48" s="60"/>
      <c r="V48" s="72"/>
      <c r="W48" s="72"/>
      <c r="X48" s="73"/>
      <c r="Y48" s="75"/>
      <c r="Z48" s="75"/>
      <c r="AA48" s="75"/>
      <c r="AB48" s="75"/>
      <c r="AC48" s="75"/>
      <c r="AD48" s="75"/>
      <c r="AE48" s="200"/>
      <c r="AF48" s="200"/>
      <c r="AG48" s="200"/>
      <c r="AH48" s="200"/>
      <c r="AI48" s="200"/>
      <c r="AJ48" s="200"/>
      <c r="AK48" s="200"/>
    </row>
    <row r="49" spans="1:37" s="3" customFormat="1" ht="28.5" customHeight="1">
      <c r="A49" s="29" t="s">
        <v>505</v>
      </c>
      <c r="B49" s="29" t="s">
        <v>506</v>
      </c>
      <c r="C49" s="29" t="s">
        <v>2</v>
      </c>
      <c r="D49" s="30" t="s">
        <v>3</v>
      </c>
      <c r="E49" s="29" t="s">
        <v>4</v>
      </c>
      <c r="F49" s="29" t="s">
        <v>5</v>
      </c>
      <c r="G49" s="80" t="s">
        <v>6</v>
      </c>
      <c r="H49" s="207" t="s">
        <v>508</v>
      </c>
      <c r="I49" s="92" t="s">
        <v>509</v>
      </c>
      <c r="J49" s="92"/>
      <c r="K49" s="92" t="s">
        <v>510</v>
      </c>
      <c r="L49" s="215" t="s">
        <v>647</v>
      </c>
      <c r="M49" s="215" t="s">
        <v>648</v>
      </c>
      <c r="N49" s="216" t="s">
        <v>649</v>
      </c>
      <c r="O49" s="217" t="s">
        <v>7</v>
      </c>
      <c r="P49" s="188" t="s">
        <v>514</v>
      </c>
      <c r="Q49" s="188"/>
      <c r="R49" s="188"/>
      <c r="S49" s="189" t="s">
        <v>515</v>
      </c>
      <c r="T49" s="188" t="s">
        <v>505</v>
      </c>
      <c r="U49" s="105"/>
      <c r="V49" s="191"/>
      <c r="W49" s="191"/>
      <c r="X49" s="201"/>
      <c r="AE49" s="57"/>
      <c r="AF49" s="57"/>
      <c r="AG49" s="57"/>
      <c r="AH49" s="57"/>
      <c r="AI49" s="57"/>
      <c r="AJ49" s="57"/>
      <c r="AK49" s="57"/>
    </row>
    <row r="50" spans="1:37" s="115" customFormat="1" ht="15" customHeight="1">
      <c r="A50" s="136">
        <v>1</v>
      </c>
      <c r="B50" s="133">
        <v>172</v>
      </c>
      <c r="C50" s="134" t="str">
        <f>VLOOKUP(B50,'Уч дев'!$A$3:$G$527,2,FALSE)</f>
        <v>Семенова Любовь</v>
      </c>
      <c r="D50" s="135">
        <f>VLOOKUP(B50,'Уч дев'!$A$3:$G$527,3,FALSE)</f>
        <v>2000</v>
      </c>
      <c r="E50" s="136" t="str">
        <f>VLOOKUP(B50,'Уч дев'!$A$3:$G$527,4,FALSE)</f>
        <v>КМС</v>
      </c>
      <c r="F50" s="134" t="str">
        <f>VLOOKUP(B50,'Уч дев'!$A$3:$G$527,5,FALSE)</f>
        <v>Пензенская</v>
      </c>
      <c r="G50" s="138" t="str">
        <f>VLOOKUP(B50,'Уч дев'!$A$3:$G$527,6,FALSE)</f>
        <v>КСШОР</v>
      </c>
      <c r="H50" s="158" t="str">
        <f aca="true" t="shared" si="6" ref="H50:H61">CONCATENATE(L50,":",M50)</f>
        <v>2:17,5</v>
      </c>
      <c r="I50" s="180">
        <f aca="true" t="shared" si="7" ref="I50:I61">LOOKUP(N50,$U$1:$AC$1,$U$2:$AC$2)</f>
        <v>1</v>
      </c>
      <c r="J50" s="181">
        <f>VLOOKUP(B50,'Уч дев'!$A$3:$I$527,8,FALSE)</f>
        <v>0</v>
      </c>
      <c r="K50" s="180">
        <v>10</v>
      </c>
      <c r="L50" s="218" t="s">
        <v>77</v>
      </c>
      <c r="M50" s="218" t="s">
        <v>671</v>
      </c>
      <c r="N50" s="219">
        <f aca="true" t="shared" si="8" ref="N50:N61">(L50*100)+M50</f>
        <v>217.5</v>
      </c>
      <c r="O50" s="184" t="str">
        <f>VLOOKUP(B50,'Уч дев'!$A$3:$G$527,7,FALSE)</f>
        <v>Кузнецов В.Б.</v>
      </c>
      <c r="P50" s="180"/>
      <c r="Q50" s="196"/>
      <c r="R50" s="196"/>
      <c r="S50" s="196"/>
      <c r="T50" s="196"/>
      <c r="U50" s="246"/>
      <c r="V50" s="72"/>
      <c r="W50" s="72"/>
      <c r="X50" s="73"/>
      <c r="AE50" s="241"/>
      <c r="AF50" s="241"/>
      <c r="AG50" s="241"/>
      <c r="AH50" s="241"/>
      <c r="AI50" s="241"/>
      <c r="AJ50" s="241"/>
      <c r="AK50" s="241"/>
    </row>
    <row r="51" spans="1:37" s="115" customFormat="1" ht="15" customHeight="1">
      <c r="A51" s="136">
        <v>2</v>
      </c>
      <c r="B51" s="133">
        <v>91</v>
      </c>
      <c r="C51" s="134" t="str">
        <f>VLOOKUP(B51,'Уч дев'!$A$3:$G$527,2,FALSE)</f>
        <v>Кулагина Анастасия</v>
      </c>
      <c r="D51" s="135">
        <f>VLOOKUP(B51,'Уч дев'!$A$3:$G$527,3,FALSE)</f>
        <v>2001</v>
      </c>
      <c r="E51" s="136" t="str">
        <f>VLOOKUP(B51,'Уч дев'!$A$3:$G$527,4,FALSE)</f>
        <v>КМС</v>
      </c>
      <c r="F51" s="134" t="str">
        <f>VLOOKUP(B51,'Уч дев'!$A$3:$G$527,5,FALSE)</f>
        <v>Саратовская</v>
      </c>
      <c r="G51" s="138" t="str">
        <f>VLOOKUP(B51,'Уч дев'!$A$3:$G$527,6,FALSE)</f>
        <v>ДЮСШ Энгельс</v>
      </c>
      <c r="H51" s="158" t="str">
        <f t="shared" si="6"/>
        <v>2:20,8</v>
      </c>
      <c r="I51" s="180">
        <f t="shared" si="7"/>
        <v>1</v>
      </c>
      <c r="J51" s="181">
        <f>VLOOKUP(B51,'Уч дев'!$A$3:$I$527,8,FALSE)</f>
        <v>0</v>
      </c>
      <c r="K51" s="180"/>
      <c r="L51" s="218" t="s">
        <v>77</v>
      </c>
      <c r="M51" s="218" t="s">
        <v>672</v>
      </c>
      <c r="N51" s="219">
        <f t="shared" si="8"/>
        <v>220.8</v>
      </c>
      <c r="O51" s="184" t="str">
        <f>VLOOKUP(B51,'Уч дев'!$A$3:$G$527,7,FALSE)</f>
        <v>Ромашко М.А.</v>
      </c>
      <c r="P51" s="180"/>
      <c r="Q51" s="196"/>
      <c r="R51" s="196"/>
      <c r="S51" s="196"/>
      <c r="T51" s="196"/>
      <c r="U51" s="246"/>
      <c r="V51" s="72"/>
      <c r="W51" s="112"/>
      <c r="X51" s="113"/>
      <c r="AE51" s="241"/>
      <c r="AF51" s="241"/>
      <c r="AG51" s="241"/>
      <c r="AH51" s="241"/>
      <c r="AI51" s="241"/>
      <c r="AJ51" s="241"/>
      <c r="AK51" s="241"/>
    </row>
    <row r="52" spans="1:37" s="115" customFormat="1" ht="15" customHeight="1">
      <c r="A52" s="136">
        <v>3</v>
      </c>
      <c r="B52" s="133">
        <v>134</v>
      </c>
      <c r="C52" s="134" t="str">
        <f>VLOOKUP(B52,'Уч дев'!$A$3:$G$527,2,FALSE)</f>
        <v>Меньшикова Анна</v>
      </c>
      <c r="D52" s="135">
        <f>VLOOKUP(B52,'Уч дев'!$A$3:$G$527,3,FALSE)</f>
        <v>2000</v>
      </c>
      <c r="E52" s="136">
        <f>VLOOKUP(B52,'Уч дев'!$A$3:$G$527,4,FALSE)</f>
        <v>1</v>
      </c>
      <c r="F52" s="134" t="str">
        <f>VLOOKUP(B52,'Уч дев'!$A$3:$G$527,5,FALSE)</f>
        <v>Саратовская</v>
      </c>
      <c r="G52" s="138" t="str">
        <f>VLOOKUP(B52,'Уч дев'!$A$3:$G$527,6,FALSE)</f>
        <v>СШОР-6</v>
      </c>
      <c r="H52" s="158" t="str">
        <f t="shared" si="6"/>
        <v>2:23,1</v>
      </c>
      <c r="I52" s="180">
        <f t="shared" si="7"/>
        <v>1</v>
      </c>
      <c r="J52" s="181">
        <f>VLOOKUP(B52,'Уч дев'!$A$3:$I$527,8,FALSE)</f>
        <v>0</v>
      </c>
      <c r="K52" s="180"/>
      <c r="L52" s="218" t="s">
        <v>77</v>
      </c>
      <c r="M52" s="218" t="s">
        <v>673</v>
      </c>
      <c r="N52" s="219">
        <f t="shared" si="8"/>
        <v>223.1</v>
      </c>
      <c r="O52" s="184" t="str">
        <f>VLOOKUP(B52,'Уч дев'!$A$3:$G$527,7,FALSE)</f>
        <v>Беликовы Н.И., Ю.Б.</v>
      </c>
      <c r="P52" s="245"/>
      <c r="Q52" s="247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240"/>
      <c r="AF52" s="240"/>
      <c r="AG52" s="240"/>
      <c r="AH52" s="240"/>
      <c r="AI52" s="240"/>
      <c r="AJ52" s="240"/>
      <c r="AK52" s="240"/>
    </row>
    <row r="53" spans="1:37" s="115" customFormat="1" ht="15" customHeight="1">
      <c r="A53" s="136">
        <v>4</v>
      </c>
      <c r="B53" s="133">
        <v>146</v>
      </c>
      <c r="C53" s="134" t="str">
        <f>VLOOKUP(B53,'Уч дев'!$A$3:$G$527,2,FALSE)</f>
        <v>Иванова Анастасия</v>
      </c>
      <c r="D53" s="135">
        <f>VLOOKUP(B53,'Уч дев'!$A$3:$G$527,3,FALSE)</f>
        <v>2001</v>
      </c>
      <c r="E53" s="136">
        <f>VLOOKUP(B53,'Уч дев'!$A$3:$G$527,4,FALSE)</f>
        <v>1</v>
      </c>
      <c r="F53" s="134" t="str">
        <f>VLOOKUP(B53,'Уч дев'!$A$3:$G$527,5,FALSE)</f>
        <v>Саратовская</v>
      </c>
      <c r="G53" s="138" t="str">
        <f>VLOOKUP(B53,'Уч дев'!$A$3:$G$527,6,FALSE)</f>
        <v>СШОР-6</v>
      </c>
      <c r="H53" s="158" t="str">
        <f t="shared" si="6"/>
        <v>2:24,1</v>
      </c>
      <c r="I53" s="180">
        <f t="shared" si="7"/>
        <v>1</v>
      </c>
      <c r="J53" s="181">
        <f>VLOOKUP(B53,'Уч дев'!$A$3:$I$527,8,FALSE)</f>
        <v>0</v>
      </c>
      <c r="K53" s="180"/>
      <c r="L53" s="218" t="s">
        <v>77</v>
      </c>
      <c r="M53" s="218" t="s">
        <v>674</v>
      </c>
      <c r="N53" s="219">
        <f t="shared" si="8"/>
        <v>224.1</v>
      </c>
      <c r="O53" s="184" t="str">
        <f>VLOOKUP(B53,'Уч дев'!$A$3:$G$527,7,FALSE)</f>
        <v>Тихненко С.Г.</v>
      </c>
      <c r="P53" s="57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240"/>
      <c r="AF53" s="240"/>
      <c r="AG53" s="240"/>
      <c r="AH53" s="240"/>
      <c r="AI53" s="240"/>
      <c r="AJ53" s="240"/>
      <c r="AK53" s="240"/>
    </row>
    <row r="54" spans="1:37" s="115" customFormat="1" ht="15" customHeight="1">
      <c r="A54" s="136">
        <v>5</v>
      </c>
      <c r="B54" s="133">
        <v>394</v>
      </c>
      <c r="C54" s="134" t="str">
        <f>VLOOKUP(B54,'Уч дев'!$A$3:$G$527,2,FALSE)</f>
        <v>Комарницкая Кристина</v>
      </c>
      <c r="D54" s="135">
        <f>VLOOKUP(B54,'Уч дев'!$A$3:$G$527,3,FALSE)</f>
        <v>2001</v>
      </c>
      <c r="E54" s="136">
        <f>VLOOKUP(B54,'Уч дев'!$A$3:$G$527,4,FALSE)</f>
        <v>1</v>
      </c>
      <c r="F54" s="134" t="str">
        <f>VLOOKUP(B54,'Уч дев'!$A$3:$G$527,5,FALSE)</f>
        <v>Самарская</v>
      </c>
      <c r="G54" s="138" t="str">
        <f>VLOOKUP(B54,'Уч дев'!$A$3:$G$527,6,FALSE)</f>
        <v>СШОР-2 Самара</v>
      </c>
      <c r="H54" s="158" t="str">
        <f t="shared" si="6"/>
        <v>2:25,6</v>
      </c>
      <c r="I54" s="180">
        <f t="shared" si="7"/>
        <v>1</v>
      </c>
      <c r="J54" s="181">
        <f>VLOOKUP(B54,'Уч дев'!$A$3:$I$527,8,FALSE)</f>
        <v>0</v>
      </c>
      <c r="K54" s="180"/>
      <c r="L54" s="218" t="s">
        <v>77</v>
      </c>
      <c r="M54" s="218" t="s">
        <v>675</v>
      </c>
      <c r="N54" s="219">
        <f t="shared" si="8"/>
        <v>225.6</v>
      </c>
      <c r="O54" s="184" t="str">
        <f>VLOOKUP(B54,'Уч дев'!$A$3:$G$527,7,FALSE)</f>
        <v>Зайцев И.С., Андронов Ю.В.</v>
      </c>
      <c r="P54" s="57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241"/>
      <c r="AF54" s="241"/>
      <c r="AG54" s="241"/>
      <c r="AH54" s="241"/>
      <c r="AI54" s="241"/>
      <c r="AJ54" s="241"/>
      <c r="AK54" s="241"/>
    </row>
    <row r="55" spans="1:37" s="72" customFormat="1" ht="15" customHeight="1">
      <c r="A55" s="136">
        <v>6</v>
      </c>
      <c r="B55" s="133">
        <v>439</v>
      </c>
      <c r="C55" s="134" t="str">
        <f>VLOOKUP(B55,'Уч дев'!$A$3:$G$527,2,FALSE)</f>
        <v>Гуркина Елизавета</v>
      </c>
      <c r="D55" s="135">
        <f>VLOOKUP(B55,'Уч дев'!$A$3:$G$527,3,FALSE)</f>
        <v>2000</v>
      </c>
      <c r="E55" s="136">
        <f>VLOOKUP(B55,'Уч дев'!$A$3:$G$527,4,FALSE)</f>
        <v>2</v>
      </c>
      <c r="F55" s="134" t="str">
        <f>VLOOKUP(B55,'Уч дев'!$A$3:$G$527,5,FALSE)</f>
        <v>Мордовия</v>
      </c>
      <c r="G55" s="138" t="str">
        <f>VLOOKUP(B55,'Уч дев'!$A$3:$G$527,6,FALSE)</f>
        <v>КСШОР</v>
      </c>
      <c r="H55" s="158" t="str">
        <f t="shared" si="6"/>
        <v>2:28,7</v>
      </c>
      <c r="I55" s="180">
        <f t="shared" si="7"/>
        <v>2</v>
      </c>
      <c r="J55" s="181">
        <f>VLOOKUP(B55,'Уч дев'!$A$3:$I$527,8,FALSE)</f>
        <v>0</v>
      </c>
      <c r="K55" s="180"/>
      <c r="L55" s="218" t="s">
        <v>77</v>
      </c>
      <c r="M55" s="218" t="s">
        <v>664</v>
      </c>
      <c r="N55" s="219">
        <f t="shared" si="8"/>
        <v>228.7</v>
      </c>
      <c r="O55" s="184" t="str">
        <f>VLOOKUP(B55,'Уч дев'!$A$3:$G$527,7,FALSE)</f>
        <v>Бебенов АВ</v>
      </c>
      <c r="P55" s="57"/>
      <c r="AE55" s="240"/>
      <c r="AF55" s="240"/>
      <c r="AG55" s="240"/>
      <c r="AH55" s="240"/>
      <c r="AI55" s="240"/>
      <c r="AJ55" s="240"/>
      <c r="AK55" s="240"/>
    </row>
    <row r="56" spans="1:37" s="72" customFormat="1" ht="15" customHeight="1">
      <c r="A56" s="136">
        <v>7</v>
      </c>
      <c r="B56" s="133">
        <v>185</v>
      </c>
      <c r="C56" s="134" t="str">
        <f>VLOOKUP(B56,'Уч дев'!$A$3:$G$527,2,FALSE)</f>
        <v>Степанова Дарья</v>
      </c>
      <c r="D56" s="135">
        <f>VLOOKUP(B56,'Уч дев'!$A$3:$G$527,3,FALSE)</f>
        <v>2001</v>
      </c>
      <c r="E56" s="136" t="str">
        <f>VLOOKUP(B56,'Уч дев'!$A$3:$G$527,4,FALSE)</f>
        <v>1</v>
      </c>
      <c r="F56" s="134" t="str">
        <f>VLOOKUP(B56,'Уч дев'!$A$3:$G$527,5,FALSE)</f>
        <v>Пензенская</v>
      </c>
      <c r="G56" s="138" t="str">
        <f>VLOOKUP(B56,'Уч дев'!$A$3:$G$527,6,FALSE)</f>
        <v>СШ-6</v>
      </c>
      <c r="H56" s="158" t="str">
        <f t="shared" si="6"/>
        <v>2:30,1</v>
      </c>
      <c r="I56" s="180">
        <f t="shared" si="7"/>
        <v>2</v>
      </c>
      <c r="J56" s="181">
        <f>VLOOKUP(B56,'Уч дев'!$A$3:$I$527,8,FALSE)</f>
        <v>0</v>
      </c>
      <c r="K56" s="180">
        <v>7</v>
      </c>
      <c r="L56" s="218" t="s">
        <v>77</v>
      </c>
      <c r="M56" s="218" t="s">
        <v>676</v>
      </c>
      <c r="N56" s="219">
        <f t="shared" si="8"/>
        <v>230.1</v>
      </c>
      <c r="O56" s="184" t="str">
        <f>VLOOKUP(B56,'Уч дев'!$A$3:$G$527,7,FALSE)</f>
        <v>Дубоносова С.В.</v>
      </c>
      <c r="P56" s="57"/>
      <c r="AE56" s="241"/>
      <c r="AF56" s="241"/>
      <c r="AG56" s="241"/>
      <c r="AH56" s="241"/>
      <c r="AI56" s="241"/>
      <c r="AJ56" s="241"/>
      <c r="AK56" s="241"/>
    </row>
    <row r="57" spans="1:37" s="72" customFormat="1" ht="15" customHeight="1">
      <c r="A57" s="136">
        <v>8</v>
      </c>
      <c r="B57" s="133">
        <v>89</v>
      </c>
      <c r="C57" s="134" t="str">
        <f>VLOOKUP(B57,'Уч дев'!$A$3:$G$527,2,FALSE)</f>
        <v>Елишина Юлия</v>
      </c>
      <c r="D57" s="135">
        <f>VLOOKUP(B57,'Уч дев'!$A$3:$G$527,3,FALSE)</f>
        <v>2000</v>
      </c>
      <c r="E57" s="136" t="str">
        <f>VLOOKUP(B57,'Уч дев'!$A$3:$G$527,4,FALSE)</f>
        <v>2</v>
      </c>
      <c r="F57" s="134" t="str">
        <f>VLOOKUP(B57,'Уч дев'!$A$3:$G$527,5,FALSE)</f>
        <v>Саратовская</v>
      </c>
      <c r="G57" s="138" t="str">
        <f>VLOOKUP(B57,'Уч дев'!$A$3:$G$527,6,FALSE)</f>
        <v>ДЮСШ Энгельс</v>
      </c>
      <c r="H57" s="158" t="str">
        <f t="shared" si="6"/>
        <v>2:33,4</v>
      </c>
      <c r="I57" s="180">
        <f t="shared" si="7"/>
        <v>2</v>
      </c>
      <c r="J57" s="181">
        <f>VLOOKUP(B57,'Уч дев'!$A$3:$I$527,8,FALSE)</f>
        <v>0</v>
      </c>
      <c r="K57" s="180"/>
      <c r="L57" s="218" t="s">
        <v>77</v>
      </c>
      <c r="M57" s="218" t="s">
        <v>677</v>
      </c>
      <c r="N57" s="219">
        <f t="shared" si="8"/>
        <v>233.4</v>
      </c>
      <c r="O57" s="184" t="str">
        <f>VLOOKUP(B57,'Уч дев'!$A$3:$G$527,7,FALSE)</f>
        <v>Ромашко М.А.</v>
      </c>
      <c r="P57" s="57"/>
      <c r="AE57" s="240"/>
      <c r="AF57" s="240"/>
      <c r="AG57" s="240"/>
      <c r="AH57" s="240"/>
      <c r="AI57" s="240"/>
      <c r="AJ57" s="240"/>
      <c r="AK57" s="240"/>
    </row>
    <row r="58" spans="1:37" s="72" customFormat="1" ht="15" customHeight="1">
      <c r="A58" s="136">
        <v>9</v>
      </c>
      <c r="B58" s="133">
        <v>349</v>
      </c>
      <c r="C58" s="134" t="str">
        <f>VLOOKUP(B58,'Уч дев'!$A$3:$G$527,2,FALSE)</f>
        <v>Дубровина Екатерина</v>
      </c>
      <c r="D58" s="135">
        <f>VLOOKUP(B58,'Уч дев'!$A$3:$G$527,3,FALSE)</f>
        <v>2000</v>
      </c>
      <c r="E58" s="136" t="str">
        <f>VLOOKUP(B58,'Уч дев'!$A$3:$G$527,4,FALSE)</f>
        <v>2</v>
      </c>
      <c r="F58" s="134" t="str">
        <f>VLOOKUP(B58,'Уч дев'!$A$3:$G$527,5,FALSE)</f>
        <v>Тамбовская</v>
      </c>
      <c r="G58" s="138" t="str">
        <f>VLOOKUP(B58,'Уч дев'!$A$3:$G$527,6,FALSE)</f>
        <v>СШОР-3</v>
      </c>
      <c r="H58" s="158" t="str">
        <f t="shared" si="6"/>
        <v>2:34,6</v>
      </c>
      <c r="I58" s="180">
        <f t="shared" si="7"/>
        <v>2</v>
      </c>
      <c r="J58" s="181">
        <f>VLOOKUP(B58,'Уч дев'!$A$3:$I$527,8,FALSE)</f>
        <v>0</v>
      </c>
      <c r="K58" s="180"/>
      <c r="L58" s="218" t="s">
        <v>77</v>
      </c>
      <c r="M58" s="218" t="s">
        <v>678</v>
      </c>
      <c r="N58" s="219">
        <f t="shared" si="8"/>
        <v>234.6</v>
      </c>
      <c r="O58" s="184" t="str">
        <f>VLOOKUP(B58,'Уч дев'!$A$3:$G$527,7,FALSE)</f>
        <v>Пищиков В.А.,Солтан М.В.</v>
      </c>
      <c r="P58" s="57"/>
      <c r="AE58" s="242"/>
      <c r="AF58" s="242"/>
      <c r="AG58" s="242"/>
      <c r="AH58" s="242"/>
      <c r="AI58" s="242"/>
      <c r="AJ58" s="242"/>
      <c r="AK58" s="242"/>
    </row>
    <row r="59" spans="1:37" s="72" customFormat="1" ht="15" customHeight="1">
      <c r="A59" s="136">
        <v>10</v>
      </c>
      <c r="B59" s="133">
        <v>145</v>
      </c>
      <c r="C59" s="134" t="str">
        <f>VLOOKUP(B59,'Уч дев'!$A$3:$G$527,2,FALSE)</f>
        <v>Давлятшина Дания</v>
      </c>
      <c r="D59" s="135">
        <f>VLOOKUP(B59,'Уч дев'!$A$3:$G$527,3,FALSE)</f>
        <v>2001</v>
      </c>
      <c r="E59" s="136">
        <f>VLOOKUP(B59,'Уч дев'!$A$3:$G$527,4,FALSE)</f>
        <v>2</v>
      </c>
      <c r="F59" s="134" t="str">
        <f>VLOOKUP(B59,'Уч дев'!$A$3:$G$527,5,FALSE)</f>
        <v>Саратовская</v>
      </c>
      <c r="G59" s="138" t="str">
        <f>VLOOKUP(B59,'Уч дев'!$A$3:$G$527,6,FALSE)</f>
        <v>СШОР-6</v>
      </c>
      <c r="H59" s="158" t="str">
        <f t="shared" si="6"/>
        <v>2:37,0</v>
      </c>
      <c r="I59" s="180">
        <f t="shared" si="7"/>
        <v>2</v>
      </c>
      <c r="J59" s="181">
        <f>VLOOKUP(B59,'Уч дев'!$A$3:$I$527,8,FALSE)</f>
        <v>0</v>
      </c>
      <c r="K59" s="180"/>
      <c r="L59" s="218" t="s">
        <v>77</v>
      </c>
      <c r="M59" s="218" t="s">
        <v>679</v>
      </c>
      <c r="N59" s="219">
        <f t="shared" si="8"/>
        <v>237</v>
      </c>
      <c r="O59" s="184" t="str">
        <f>VLOOKUP(B59,'Уч дев'!$A$3:$G$527,7,FALSE)</f>
        <v>Тихненко С.Г.</v>
      </c>
      <c r="P59" s="245"/>
      <c r="Q59" s="247"/>
      <c r="R59" s="247"/>
      <c r="S59" s="247"/>
      <c r="T59" s="247"/>
      <c r="U59" s="115"/>
      <c r="W59" s="115"/>
      <c r="X59" s="73"/>
      <c r="Y59" s="115"/>
      <c r="Z59" s="115"/>
      <c r="AA59" s="115"/>
      <c r="AB59" s="115"/>
      <c r="AC59" s="115"/>
      <c r="AD59" s="115"/>
      <c r="AE59" s="240"/>
      <c r="AF59" s="240"/>
      <c r="AG59" s="240"/>
      <c r="AH59" s="240"/>
      <c r="AI59" s="240"/>
      <c r="AJ59" s="240"/>
      <c r="AK59" s="240"/>
    </row>
    <row r="60" spans="1:37" s="72" customFormat="1" ht="15" customHeight="1">
      <c r="A60" s="136">
        <v>11</v>
      </c>
      <c r="B60" s="133">
        <v>98</v>
      </c>
      <c r="C60" s="134" t="str">
        <f>VLOOKUP(B60,'Уч дев'!$A$3:$G$527,2,FALSE)</f>
        <v>Вагенлейтнер Анастасия</v>
      </c>
      <c r="D60" s="135">
        <f>VLOOKUP(B60,'Уч дев'!$A$3:$G$527,3,FALSE)</f>
        <v>2001</v>
      </c>
      <c r="E60" s="136" t="str">
        <f>VLOOKUP(B60,'Уч дев'!$A$3:$G$527,4,FALSE)</f>
        <v>2</v>
      </c>
      <c r="F60" s="134" t="str">
        <f>VLOOKUP(B60,'Уч дев'!$A$3:$G$527,5,FALSE)</f>
        <v>Саратовская</v>
      </c>
      <c r="G60" s="138" t="str">
        <f>VLOOKUP(B60,'Уч дев'!$A$3:$G$527,6,FALSE)</f>
        <v>СШ Ртищево</v>
      </c>
      <c r="H60" s="158" t="str">
        <f t="shared" si="6"/>
        <v>2:41,5</v>
      </c>
      <c r="I60" s="180">
        <f t="shared" si="7"/>
        <v>3</v>
      </c>
      <c r="J60" s="181">
        <f>VLOOKUP(B60,'Уч дев'!$A$3:$I$527,8,FALSE)</f>
        <v>0</v>
      </c>
      <c r="K60" s="180"/>
      <c r="L60" s="218" t="s">
        <v>77</v>
      </c>
      <c r="M60" s="218" t="s">
        <v>680</v>
      </c>
      <c r="N60" s="219">
        <f t="shared" si="8"/>
        <v>241.5</v>
      </c>
      <c r="O60" s="184" t="str">
        <f>VLOOKUP(B60,'Уч дев'!$A$3:$G$527,7,FALSE)</f>
        <v>Земцов М.А.</v>
      </c>
      <c r="P60" s="180"/>
      <c r="Q60" s="196"/>
      <c r="R60" s="196"/>
      <c r="S60" s="196"/>
      <c r="T60" s="196"/>
      <c r="U60" s="115"/>
      <c r="X60" s="73"/>
      <c r="Y60" s="115"/>
      <c r="Z60" s="115"/>
      <c r="AA60" s="115"/>
      <c r="AB60" s="115"/>
      <c r="AC60" s="115"/>
      <c r="AD60" s="115"/>
      <c r="AE60" s="240"/>
      <c r="AF60" s="240"/>
      <c r="AG60" s="240"/>
      <c r="AH60" s="240"/>
      <c r="AI60" s="240"/>
      <c r="AJ60" s="240"/>
      <c r="AK60" s="240"/>
    </row>
    <row r="61" spans="1:37" s="72" customFormat="1" ht="15" customHeight="1">
      <c r="A61" s="136">
        <v>12</v>
      </c>
      <c r="B61" s="133">
        <v>87</v>
      </c>
      <c r="C61" s="134" t="str">
        <f>VLOOKUP(B61,'Уч дев'!$A$3:$G$527,2,FALSE)</f>
        <v>Пономарева Екатерина</v>
      </c>
      <c r="D61" s="135">
        <f>VLOOKUP(B61,'Уч дев'!$A$3:$G$527,3,FALSE)</f>
        <v>2001</v>
      </c>
      <c r="E61" s="136" t="str">
        <f>VLOOKUP(B61,'Уч дев'!$A$3:$G$527,4,FALSE)</f>
        <v>3</v>
      </c>
      <c r="F61" s="134" t="str">
        <f>VLOOKUP(B61,'Уч дев'!$A$3:$G$527,5,FALSE)</f>
        <v>Саратовская</v>
      </c>
      <c r="G61" s="138" t="str">
        <f>VLOOKUP(B61,'Уч дев'!$A$3:$G$527,6,FALSE)</f>
        <v>ДЮСШ Энгельс</v>
      </c>
      <c r="H61" s="158" t="str">
        <f t="shared" si="6"/>
        <v>2:56,8</v>
      </c>
      <c r="I61" s="180" t="str">
        <f t="shared" si="7"/>
        <v>1ю</v>
      </c>
      <c r="J61" s="181">
        <f>VLOOKUP(B61,'Уч дев'!$A$3:$I$527,8,FALSE)</f>
        <v>0</v>
      </c>
      <c r="K61" s="180"/>
      <c r="L61" s="218" t="s">
        <v>77</v>
      </c>
      <c r="M61" s="218" t="s">
        <v>634</v>
      </c>
      <c r="N61" s="219">
        <f t="shared" si="8"/>
        <v>256.8</v>
      </c>
      <c r="O61" s="184" t="str">
        <f>VLOOKUP(B61,'Уч дев'!$A$3:$G$527,7,FALSE)</f>
        <v>Ромашко М.А.</v>
      </c>
      <c r="P61" s="57"/>
      <c r="AE61" s="241"/>
      <c r="AF61" s="241"/>
      <c r="AG61" s="241"/>
      <c r="AH61" s="241"/>
      <c r="AI61" s="241"/>
      <c r="AJ61" s="241"/>
      <c r="AK61" s="241"/>
    </row>
    <row r="62" spans="1:37" s="1" customFormat="1" ht="15.75" customHeight="1">
      <c r="A62" s="16" t="s">
        <v>535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58"/>
      <c r="V62" s="57"/>
      <c r="W62" s="57"/>
      <c r="X62" s="57"/>
      <c r="Y62" s="57"/>
      <c r="Z62" s="57"/>
      <c r="AA62" s="57"/>
      <c r="AB62" s="57"/>
      <c r="AC62" s="57"/>
      <c r="AD62" s="57"/>
      <c r="AE62" s="58"/>
      <c r="AF62" s="57"/>
      <c r="AG62" s="57"/>
      <c r="AH62" s="58"/>
      <c r="AI62" s="57"/>
      <c r="AJ62" s="57"/>
      <c r="AK62" s="57"/>
    </row>
    <row r="63" spans="1:37" s="1" customFormat="1" ht="15.75" customHeight="1">
      <c r="A63" s="20" t="s">
        <v>645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58"/>
      <c r="V63" s="58"/>
      <c r="W63" s="72"/>
      <c r="X63" s="73"/>
      <c r="Y63" s="74"/>
      <c r="Z63" s="74"/>
      <c r="AA63" s="74"/>
      <c r="AB63" s="74"/>
      <c r="AC63" s="74"/>
      <c r="AD63" s="74"/>
      <c r="AE63" s="57"/>
      <c r="AF63" s="57"/>
      <c r="AG63" s="57"/>
      <c r="AH63" s="57"/>
      <c r="AI63" s="57"/>
      <c r="AJ63" s="57"/>
      <c r="AK63" s="57"/>
    </row>
    <row r="64" spans="1:37" s="2" customFormat="1" ht="13.5" customHeight="1">
      <c r="A64" s="21"/>
      <c r="B64" s="22"/>
      <c r="C64" s="23"/>
      <c r="D64" s="24"/>
      <c r="E64" s="25"/>
      <c r="F64" s="26"/>
      <c r="G64" s="27"/>
      <c r="H64" s="206" t="s">
        <v>512</v>
      </c>
      <c r="I64" s="206"/>
      <c r="J64" s="206"/>
      <c r="K64" s="206"/>
      <c r="L64" s="206"/>
      <c r="M64" s="206"/>
      <c r="N64" s="206"/>
      <c r="O64" s="233" t="s">
        <v>681</v>
      </c>
      <c r="P64" s="146" t="s">
        <v>529</v>
      </c>
      <c r="Q64" s="146"/>
      <c r="R64" s="214" t="s">
        <v>682</v>
      </c>
      <c r="S64" s="214"/>
      <c r="T64" s="214"/>
      <c r="U64" s="60"/>
      <c r="V64" s="72"/>
      <c r="W64" s="72"/>
      <c r="X64" s="73"/>
      <c r="Y64" s="75"/>
      <c r="Z64" s="75"/>
      <c r="AA64" s="75"/>
      <c r="AB64" s="75"/>
      <c r="AC64" s="75"/>
      <c r="AD64" s="75"/>
      <c r="AE64" s="200"/>
      <c r="AF64" s="200"/>
      <c r="AG64" s="200"/>
      <c r="AH64" s="200"/>
      <c r="AI64" s="200"/>
      <c r="AJ64" s="200"/>
      <c r="AK64" s="200"/>
    </row>
    <row r="65" spans="1:37" s="3" customFormat="1" ht="28.5" customHeight="1">
      <c r="A65" s="29" t="s">
        <v>505</v>
      </c>
      <c r="B65" s="29" t="s">
        <v>506</v>
      </c>
      <c r="C65" s="29" t="s">
        <v>2</v>
      </c>
      <c r="D65" s="30" t="s">
        <v>3</v>
      </c>
      <c r="E65" s="29" t="s">
        <v>4</v>
      </c>
      <c r="F65" s="29" t="s">
        <v>5</v>
      </c>
      <c r="G65" s="80" t="s">
        <v>6</v>
      </c>
      <c r="H65" s="207" t="s">
        <v>508</v>
      </c>
      <c r="I65" s="92" t="s">
        <v>509</v>
      </c>
      <c r="J65" s="92"/>
      <c r="K65" s="92" t="s">
        <v>510</v>
      </c>
      <c r="L65" s="215" t="s">
        <v>647</v>
      </c>
      <c r="M65" s="215" t="s">
        <v>648</v>
      </c>
      <c r="N65" s="216" t="s">
        <v>649</v>
      </c>
      <c r="O65" s="217" t="s">
        <v>7</v>
      </c>
      <c r="P65" s="188" t="s">
        <v>514</v>
      </c>
      <c r="Q65" s="188"/>
      <c r="R65" s="188"/>
      <c r="S65" s="189" t="s">
        <v>515</v>
      </c>
      <c r="T65" s="188" t="s">
        <v>505</v>
      </c>
      <c r="U65" s="105"/>
      <c r="V65" s="191"/>
      <c r="W65" s="191"/>
      <c r="X65" s="201"/>
      <c r="AE65" s="57"/>
      <c r="AF65" s="57"/>
      <c r="AG65" s="57"/>
      <c r="AH65" s="57"/>
      <c r="AI65" s="57"/>
      <c r="AJ65" s="57"/>
      <c r="AK65" s="57"/>
    </row>
    <row r="66" spans="1:37" s="115" customFormat="1" ht="15" customHeight="1">
      <c r="A66" s="136">
        <v>1</v>
      </c>
      <c r="B66" s="133">
        <v>153</v>
      </c>
      <c r="C66" s="134" t="str">
        <f>VLOOKUP(B66,'Уч дев'!$A$3:$G$527,2,FALSE)</f>
        <v>Жадаева Алена</v>
      </c>
      <c r="D66" s="135">
        <f>VLOOKUP(B66,'Уч дев'!$A$3:$G$527,3,FALSE)</f>
        <v>1996</v>
      </c>
      <c r="E66" s="136" t="str">
        <f>VLOOKUP(B66,'Уч дев'!$A$3:$G$527,4,FALSE)</f>
        <v>МС</v>
      </c>
      <c r="F66" s="134" t="str">
        <f>VLOOKUP(B66,'Уч дев'!$A$3:$G$527,5,FALSE)</f>
        <v>Саратовская</v>
      </c>
      <c r="G66" s="138" t="str">
        <f>VLOOKUP(B66,'Уч дев'!$A$3:$G$527,6,FALSE)</f>
        <v>СШОР-6</v>
      </c>
      <c r="H66" s="158" t="str">
        <f aca="true" t="shared" si="9" ref="H66:H75">CONCATENATE(L66,":",M66)</f>
        <v>2:09,6</v>
      </c>
      <c r="I66" s="180" t="str">
        <f aca="true" t="shared" si="10" ref="I66:I75">LOOKUP(N66,$U$1:$AC$1,$U$2:$AC$2)</f>
        <v>КМС</v>
      </c>
      <c r="J66" s="181">
        <f>VLOOKUP(B66,'Уч дев'!$A$3:$I$527,8,FALSE)</f>
        <v>0</v>
      </c>
      <c r="K66" s="180"/>
      <c r="L66" s="218" t="s">
        <v>77</v>
      </c>
      <c r="M66" s="218" t="s">
        <v>683</v>
      </c>
      <c r="N66" s="219">
        <f aca="true" t="shared" si="11" ref="N66:N76">(L66*100)+M66</f>
        <v>209.6</v>
      </c>
      <c r="O66" s="184" t="str">
        <f>VLOOKUP(B66,'Уч дев'!$A$3:$G$527,7,FALSE)</f>
        <v>Бочкарева М.В.</v>
      </c>
      <c r="P66" s="180"/>
      <c r="Q66" s="196"/>
      <c r="R66" s="196"/>
      <c r="S66" s="196"/>
      <c r="T66" s="196"/>
      <c r="U66" s="246"/>
      <c r="V66" s="72"/>
      <c r="W66" s="112"/>
      <c r="X66" s="113"/>
      <c r="AE66" s="241"/>
      <c r="AF66" s="241"/>
      <c r="AG66" s="241"/>
      <c r="AH66" s="241"/>
      <c r="AI66" s="241"/>
      <c r="AJ66" s="241"/>
      <c r="AK66" s="241"/>
    </row>
    <row r="67" spans="1:37" s="115" customFormat="1" ht="15" customHeight="1">
      <c r="A67" s="136">
        <v>2</v>
      </c>
      <c r="B67" s="133">
        <v>364</v>
      </c>
      <c r="C67" s="134" t="str">
        <f>VLOOKUP(B67,'Уч дев'!$A$3:$G$527,2,FALSE)</f>
        <v>Савинкова Алина</v>
      </c>
      <c r="D67" s="135">
        <f>VLOOKUP(B67,'Уч дев'!$A$3:$G$527,3,FALSE)</f>
        <v>1996</v>
      </c>
      <c r="E67" s="136" t="str">
        <f>VLOOKUP(B67,'Уч дев'!$A$3:$G$527,4,FALSE)</f>
        <v>КМС</v>
      </c>
      <c r="F67" s="134" t="str">
        <f>VLOOKUP(B67,'Уч дев'!$A$3:$G$527,5,FALSE)</f>
        <v>Тамбовская</v>
      </c>
      <c r="G67" s="138" t="str">
        <f>VLOOKUP(B67,'Уч дев'!$A$3:$G$527,6,FALSE)</f>
        <v>СШОР-3</v>
      </c>
      <c r="H67" s="158" t="str">
        <f t="shared" si="9"/>
        <v>2:12,0</v>
      </c>
      <c r="I67" s="180" t="str">
        <f t="shared" si="10"/>
        <v>КМС</v>
      </c>
      <c r="J67" s="181">
        <f>VLOOKUP(B67,'Уч дев'!$A$3:$I$527,8,FALSE)</f>
        <v>0</v>
      </c>
      <c r="K67" s="180"/>
      <c r="L67" s="218" t="s">
        <v>77</v>
      </c>
      <c r="M67" s="218" t="s">
        <v>684</v>
      </c>
      <c r="N67" s="219">
        <f t="shared" si="11"/>
        <v>212</v>
      </c>
      <c r="O67" s="184" t="str">
        <f>VLOOKUP(B67,'Уч дев'!$A$3:$G$527,7,FALSE)</f>
        <v>Пищиков В.А.,Солтан М.В.</v>
      </c>
      <c r="P67" s="57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241"/>
      <c r="AF67" s="241"/>
      <c r="AG67" s="241"/>
      <c r="AH67" s="241"/>
      <c r="AI67" s="241"/>
      <c r="AJ67" s="241"/>
      <c r="AK67" s="241"/>
    </row>
    <row r="68" spans="1:37" s="115" customFormat="1" ht="15" customHeight="1">
      <c r="A68" s="136">
        <v>3</v>
      </c>
      <c r="B68" s="133">
        <v>472</v>
      </c>
      <c r="C68" s="134" t="str">
        <f>VLOOKUP(B68,'Уч дев'!$A$3:$G$527,2,FALSE)</f>
        <v>Макарова Валентина</v>
      </c>
      <c r="D68" s="135">
        <f>VLOOKUP(B68,'Уч дев'!$A$3:$G$527,3,FALSE)</f>
        <v>1996</v>
      </c>
      <c r="E68" s="136" t="str">
        <f>VLOOKUP(B68,'Уч дев'!$A$3:$G$527,4,FALSE)</f>
        <v>КМС</v>
      </c>
      <c r="F68" s="134" t="str">
        <f>VLOOKUP(B68,'Уч дев'!$A$3:$G$527,5,FALSE)</f>
        <v>Мордовия</v>
      </c>
      <c r="G68" s="138" t="str">
        <f>VLOOKUP(B68,'Уч дев'!$A$3:$G$527,6,FALSE)</f>
        <v>МГУ им.Н.П.Огарева</v>
      </c>
      <c r="H68" s="158" t="str">
        <f t="shared" si="9"/>
        <v>2:17,8</v>
      </c>
      <c r="I68" s="180">
        <f t="shared" si="10"/>
        <v>1</v>
      </c>
      <c r="J68" s="181">
        <f>VLOOKUP(B68,'Уч дев'!$A$3:$I$527,8,FALSE)</f>
        <v>0</v>
      </c>
      <c r="K68" s="180"/>
      <c r="L68" s="218" t="s">
        <v>77</v>
      </c>
      <c r="M68" s="218" t="s">
        <v>685</v>
      </c>
      <c r="N68" s="219">
        <f t="shared" si="11"/>
        <v>217.8</v>
      </c>
      <c r="O68" s="184" t="str">
        <f>VLOOKUP(B68,'Уч дев'!$A$3:$G$527,7,FALSE)</f>
        <v>Наумкин А. Н.</v>
      </c>
      <c r="P68" s="57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241"/>
      <c r="AF68" s="241"/>
      <c r="AG68" s="241"/>
      <c r="AH68" s="241"/>
      <c r="AI68" s="241"/>
      <c r="AJ68" s="241"/>
      <c r="AK68" s="241"/>
    </row>
    <row r="69" spans="1:37" s="115" customFormat="1" ht="15" customHeight="1">
      <c r="A69" s="136">
        <v>4</v>
      </c>
      <c r="B69" s="133">
        <v>604</v>
      </c>
      <c r="C69" s="134" t="str">
        <f>VLOOKUP(B69,'Уч дев'!$A$3:$G$527,2,FALSE)</f>
        <v>Наумова Юлия</v>
      </c>
      <c r="D69" s="135">
        <f>VLOOKUP(B69,'Уч дев'!$A$3:$G$527,3,FALSE)</f>
        <v>1999</v>
      </c>
      <c r="E69" s="136" t="str">
        <f>VLOOKUP(B69,'Уч дев'!$A$3:$G$527,4,FALSE)</f>
        <v>1</v>
      </c>
      <c r="F69" s="134" t="str">
        <f>VLOOKUP(B69,'Уч дев'!$A$3:$G$527,5,FALSE)</f>
        <v>Пензенская</v>
      </c>
      <c r="G69" s="138" t="str">
        <f>VLOOKUP(B69,'Уч дев'!$A$3:$G$527,6,FALSE)</f>
        <v>СШ-6</v>
      </c>
      <c r="H69" s="158" t="str">
        <f t="shared" si="9"/>
        <v>2:21,1</v>
      </c>
      <c r="I69" s="180">
        <f t="shared" si="10"/>
        <v>1</v>
      </c>
      <c r="J69" s="181" t="str">
        <f>VLOOKUP(B69,'Уч дев'!$A$3:$I$527,8,FALSE)</f>
        <v>л</v>
      </c>
      <c r="K69" s="180"/>
      <c r="L69" s="218" t="s">
        <v>77</v>
      </c>
      <c r="M69" s="218" t="s">
        <v>686</v>
      </c>
      <c r="N69" s="219">
        <f t="shared" si="11"/>
        <v>221.1</v>
      </c>
      <c r="O69" s="184" t="str">
        <f>VLOOKUP(B69,'Уч дев'!$A$3:$G$527,7,FALSE)</f>
        <v>Красновы Р.Б.,К.И.</v>
      </c>
      <c r="P69" s="57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242"/>
      <c r="AF69" s="242"/>
      <c r="AG69" s="242"/>
      <c r="AH69" s="242"/>
      <c r="AI69" s="242"/>
      <c r="AJ69" s="242"/>
      <c r="AK69" s="242"/>
    </row>
    <row r="70" spans="1:37" s="115" customFormat="1" ht="15" customHeight="1">
      <c r="A70" s="136">
        <v>5</v>
      </c>
      <c r="B70" s="133">
        <v>131</v>
      </c>
      <c r="C70" s="134" t="str">
        <f>VLOOKUP(B70,'Уч дев'!$A$3:$G$527,2,FALSE)</f>
        <v>Гризель Виктория</v>
      </c>
      <c r="D70" s="135">
        <f>VLOOKUP(B70,'Уч дев'!$A$3:$G$527,3,FALSE)</f>
        <v>1999</v>
      </c>
      <c r="E70" s="136">
        <f>VLOOKUP(B70,'Уч дев'!$A$3:$G$527,4,FALSE)</f>
        <v>1</v>
      </c>
      <c r="F70" s="134" t="str">
        <f>VLOOKUP(B70,'Уч дев'!$A$3:$G$527,5,FALSE)</f>
        <v>Саратовская</v>
      </c>
      <c r="G70" s="138" t="str">
        <f>VLOOKUP(B70,'Уч дев'!$A$3:$G$527,6,FALSE)</f>
        <v>СШОР-6</v>
      </c>
      <c r="H70" s="158" t="str">
        <f t="shared" si="9"/>
        <v>2:23,2</v>
      </c>
      <c r="I70" s="180">
        <f t="shared" si="10"/>
        <v>1</v>
      </c>
      <c r="J70" s="181">
        <f>VLOOKUP(B70,'Уч дев'!$A$3:$I$527,8,FALSE)</f>
        <v>0</v>
      </c>
      <c r="K70" s="180"/>
      <c r="L70" s="218" t="s">
        <v>77</v>
      </c>
      <c r="M70" s="218" t="s">
        <v>687</v>
      </c>
      <c r="N70" s="219">
        <f t="shared" si="11"/>
        <v>223.2</v>
      </c>
      <c r="O70" s="184" t="str">
        <f>VLOOKUP(B70,'Уч дев'!$A$3:$G$527,7,FALSE)</f>
        <v>Беликовы Н.И., Ю.Б.</v>
      </c>
      <c r="P70" s="57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240"/>
      <c r="AF70" s="240"/>
      <c r="AG70" s="240"/>
      <c r="AH70" s="240"/>
      <c r="AI70" s="240"/>
      <c r="AJ70" s="240"/>
      <c r="AK70" s="240"/>
    </row>
    <row r="71" spans="1:37" s="72" customFormat="1" ht="15" customHeight="1">
      <c r="A71" s="136">
        <v>6</v>
      </c>
      <c r="B71" s="133">
        <v>385</v>
      </c>
      <c r="C71" s="134" t="str">
        <f>VLOOKUP(B71,'Уч дев'!$A$3:$G$527,2,FALSE)</f>
        <v>Чернышева Кристина</v>
      </c>
      <c r="D71" s="135">
        <f>VLOOKUP(B71,'Уч дев'!$A$3:$G$527,3,FALSE)</f>
        <v>1998</v>
      </c>
      <c r="E71" s="136">
        <f>VLOOKUP(B71,'Уч дев'!$A$3:$G$527,4,FALSE)</f>
        <v>1</v>
      </c>
      <c r="F71" s="134" t="str">
        <f>VLOOKUP(B71,'Уч дев'!$A$3:$G$527,5,FALSE)</f>
        <v>Самарская</v>
      </c>
      <c r="G71" s="138" t="str">
        <f>VLOOKUP(B71,'Уч дев'!$A$3:$G$527,6,FALSE)</f>
        <v>СШОР-2 Самара</v>
      </c>
      <c r="H71" s="158" t="str">
        <f t="shared" si="9"/>
        <v>2:26,0</v>
      </c>
      <c r="I71" s="180">
        <f t="shared" si="10"/>
        <v>1</v>
      </c>
      <c r="J71" s="181">
        <f>VLOOKUP(B71,'Уч дев'!$A$3:$I$527,8,FALSE)</f>
        <v>0</v>
      </c>
      <c r="K71" s="180"/>
      <c r="L71" s="218" t="s">
        <v>77</v>
      </c>
      <c r="M71" s="218" t="s">
        <v>688</v>
      </c>
      <c r="N71" s="219">
        <f t="shared" si="11"/>
        <v>226</v>
      </c>
      <c r="O71" s="184" t="str">
        <f>VLOOKUP(B71,'Уч дев'!$A$3:$G$527,7,FALSE)</f>
        <v>Комаров С.В.</v>
      </c>
      <c r="P71" s="57"/>
      <c r="AE71" s="240"/>
      <c r="AF71" s="240"/>
      <c r="AG71" s="240"/>
      <c r="AH71" s="240"/>
      <c r="AI71" s="240"/>
      <c r="AJ71" s="240"/>
      <c r="AK71" s="240"/>
    </row>
    <row r="72" spans="1:37" s="72" customFormat="1" ht="15" customHeight="1">
      <c r="A72" s="136">
        <v>7</v>
      </c>
      <c r="B72" s="133">
        <v>390</v>
      </c>
      <c r="C72" s="134" t="str">
        <f>VLOOKUP(B72,'Уч дев'!$A$3:$G$527,2,FALSE)</f>
        <v>Чубенко Татьяна</v>
      </c>
      <c r="D72" s="135">
        <f>VLOOKUP(B72,'Уч дев'!$A$3:$G$527,3,FALSE)</f>
        <v>1996</v>
      </c>
      <c r="E72" s="136" t="str">
        <f>VLOOKUP(B72,'Уч дев'!$A$3:$G$527,4,FALSE)</f>
        <v>КМС</v>
      </c>
      <c r="F72" s="134" t="str">
        <f>VLOOKUP(B72,'Уч дев'!$A$3:$G$527,5,FALSE)</f>
        <v>Самарская</v>
      </c>
      <c r="G72" s="138" t="str">
        <f>VLOOKUP(B72,'Уч дев'!$A$3:$G$527,6,FALSE)</f>
        <v>СШОР-2 Самара, Самарский универ.</v>
      </c>
      <c r="H72" s="158" t="str">
        <f t="shared" si="9"/>
        <v>2:26,2</v>
      </c>
      <c r="I72" s="180">
        <f t="shared" si="10"/>
        <v>1</v>
      </c>
      <c r="J72" s="181">
        <f>VLOOKUP(B72,'Уч дев'!$A$3:$I$527,8,FALSE)</f>
        <v>0</v>
      </c>
      <c r="K72" s="180"/>
      <c r="L72" s="218" t="s">
        <v>77</v>
      </c>
      <c r="M72" s="218" t="s">
        <v>689</v>
      </c>
      <c r="N72" s="219">
        <f t="shared" si="11"/>
        <v>226.2</v>
      </c>
      <c r="O72" s="184" t="str">
        <f>VLOOKUP(B72,'Уч дев'!$A$3:$G$527,7,FALSE)</f>
        <v>Зайцев И.С., Андронов Ю.В.</v>
      </c>
      <c r="P72" s="57"/>
      <c r="AE72" s="240"/>
      <c r="AF72" s="240"/>
      <c r="AG72" s="240"/>
      <c r="AH72" s="240"/>
      <c r="AI72" s="240"/>
      <c r="AJ72" s="240"/>
      <c r="AK72" s="240"/>
    </row>
    <row r="73" spans="1:37" s="72" customFormat="1" ht="15" customHeight="1">
      <c r="A73" s="136">
        <v>8</v>
      </c>
      <c r="B73" s="133">
        <v>365</v>
      </c>
      <c r="C73" s="134" t="str">
        <f>VLOOKUP(B73,'Уч дев'!$A$3:$G$527,2,FALSE)</f>
        <v>Климова Алена </v>
      </c>
      <c r="D73" s="135">
        <f>VLOOKUP(B73,'Уч дев'!$A$3:$G$527,3,FALSE)</f>
        <v>1997</v>
      </c>
      <c r="E73" s="136" t="str">
        <f>VLOOKUP(B73,'Уч дев'!$A$3:$G$527,4,FALSE)</f>
        <v>1</v>
      </c>
      <c r="F73" s="134" t="str">
        <f>VLOOKUP(B73,'Уч дев'!$A$3:$G$527,5,FALSE)</f>
        <v>Тамбовская</v>
      </c>
      <c r="G73" s="138" t="str">
        <f>VLOOKUP(B73,'Уч дев'!$A$3:$G$527,6,FALSE)</f>
        <v>СШОР-3</v>
      </c>
      <c r="H73" s="158" t="str">
        <f t="shared" si="9"/>
        <v>2:27,9</v>
      </c>
      <c r="I73" s="180">
        <f t="shared" si="10"/>
        <v>2</v>
      </c>
      <c r="J73" s="181">
        <f>VLOOKUP(B73,'Уч дев'!$A$3:$I$527,8,FALSE)</f>
        <v>0</v>
      </c>
      <c r="K73" s="180"/>
      <c r="L73" s="218" t="s">
        <v>77</v>
      </c>
      <c r="M73" s="218" t="s">
        <v>690</v>
      </c>
      <c r="N73" s="219">
        <f t="shared" si="11"/>
        <v>227.9</v>
      </c>
      <c r="O73" s="184" t="str">
        <f>VLOOKUP(B73,'Уч дев'!$A$3:$G$527,7,FALSE)</f>
        <v>Пищиков В.А.,Солтан М.В.</v>
      </c>
      <c r="P73" s="221"/>
      <c r="Q73" s="238"/>
      <c r="R73" s="238"/>
      <c r="S73" s="238"/>
      <c r="T73" s="238"/>
      <c r="U73" s="115"/>
      <c r="Y73" s="115"/>
      <c r="Z73" s="115"/>
      <c r="AA73" s="115"/>
      <c r="AB73" s="115"/>
      <c r="AC73" s="115"/>
      <c r="AD73" s="115"/>
      <c r="AE73" s="240"/>
      <c r="AF73" s="240"/>
      <c r="AG73" s="240"/>
      <c r="AH73" s="240"/>
      <c r="AI73" s="240"/>
      <c r="AJ73" s="240"/>
      <c r="AK73" s="240"/>
    </row>
    <row r="74" spans="1:37" s="72" customFormat="1" ht="15" customHeight="1">
      <c r="A74" s="136">
        <v>9</v>
      </c>
      <c r="B74" s="133">
        <v>40</v>
      </c>
      <c r="C74" s="134" t="str">
        <f>VLOOKUP(B74,'Уч дев'!$A$3:$G$527,2,FALSE)</f>
        <v>Бодина Мария</v>
      </c>
      <c r="D74" s="135">
        <f>VLOOKUP(B74,'Уч дев'!$A$3:$G$527,3,FALSE)</f>
        <v>1999</v>
      </c>
      <c r="E74" s="136" t="str">
        <f>VLOOKUP(B74,'Уч дев'!$A$3:$G$527,4,FALSE)</f>
        <v>2</v>
      </c>
      <c r="F74" s="134" t="str">
        <f>VLOOKUP(B74,'Уч дев'!$A$3:$G$527,5,FALSE)</f>
        <v>Пензенская</v>
      </c>
      <c r="G74" s="138" t="str">
        <f>VLOOKUP(B74,'Уч дев'!$A$3:$G$527,6,FALSE)</f>
        <v>СШ-6,ПГУ</v>
      </c>
      <c r="H74" s="158" t="str">
        <f t="shared" si="9"/>
        <v>2:39,6</v>
      </c>
      <c r="I74" s="180">
        <f t="shared" si="10"/>
        <v>3</v>
      </c>
      <c r="J74" s="181">
        <f>VLOOKUP(B74,'Уч дев'!$A$3:$I$527,8,FALSE)</f>
        <v>0</v>
      </c>
      <c r="K74" s="180"/>
      <c r="L74" s="218" t="s">
        <v>77</v>
      </c>
      <c r="M74" s="218" t="s">
        <v>691</v>
      </c>
      <c r="N74" s="219">
        <f t="shared" si="11"/>
        <v>239.6</v>
      </c>
      <c r="O74" s="184" t="str">
        <f>VLOOKUP(B74,'Уч дев'!$A$3:$G$527,7,FALSE)</f>
        <v>Беляев С.Н.,Зотова Н.А.</v>
      </c>
      <c r="P74" s="57"/>
      <c r="AE74" s="241"/>
      <c r="AF74" s="241"/>
      <c r="AG74" s="241"/>
      <c r="AH74" s="241"/>
      <c r="AI74" s="241"/>
      <c r="AJ74" s="241"/>
      <c r="AK74" s="241"/>
    </row>
    <row r="75" spans="1:37" s="72" customFormat="1" ht="15" customHeight="1">
      <c r="A75" s="136">
        <v>10</v>
      </c>
      <c r="B75" s="133">
        <v>372</v>
      </c>
      <c r="C75" s="134" t="str">
        <f>VLOOKUP(B75,'Уч дев'!$A$3:$G$527,2,FALSE)</f>
        <v>Петрищева Екатерина</v>
      </c>
      <c r="D75" s="135">
        <f>VLOOKUP(B75,'Уч дев'!$A$3:$G$527,3,FALSE)</f>
        <v>1995</v>
      </c>
      <c r="E75" s="136">
        <f>VLOOKUP(B75,'Уч дев'!$A$3:$G$527,4,FALSE)</f>
        <v>2</v>
      </c>
      <c r="F75" s="134" t="str">
        <f>VLOOKUP(B75,'Уч дев'!$A$3:$G$527,5,FALSE)</f>
        <v>Тамбовская</v>
      </c>
      <c r="G75" s="138" t="str">
        <f>VLOOKUP(B75,'Уч дев'!$A$3:$G$527,6,FALSE)</f>
        <v>СШ МЦПСР</v>
      </c>
      <c r="H75" s="158" t="str">
        <f t="shared" si="9"/>
        <v>2:40,2</v>
      </c>
      <c r="I75" s="180">
        <f t="shared" si="10"/>
        <v>3</v>
      </c>
      <c r="J75" s="181">
        <f>VLOOKUP(B75,'Уч дев'!$A$3:$I$527,8,FALSE)</f>
        <v>0</v>
      </c>
      <c r="K75" s="180"/>
      <c r="L75" s="218" t="s">
        <v>77</v>
      </c>
      <c r="M75" s="218" t="s">
        <v>692</v>
      </c>
      <c r="N75" s="219">
        <f t="shared" si="11"/>
        <v>240.2</v>
      </c>
      <c r="O75" s="184" t="str">
        <f>VLOOKUP(B75,'Уч дев'!$A$3:$G$527,7,FALSE)</f>
        <v>Мироненко В.И.</v>
      </c>
      <c r="P75" s="180"/>
      <c r="Q75" s="196"/>
      <c r="R75" s="196"/>
      <c r="S75" s="196"/>
      <c r="T75" s="196"/>
      <c r="U75" s="115"/>
      <c r="X75" s="73"/>
      <c r="Y75" s="115"/>
      <c r="Z75" s="115"/>
      <c r="AA75" s="115"/>
      <c r="AB75" s="115"/>
      <c r="AC75" s="115"/>
      <c r="AD75" s="115"/>
      <c r="AE75" s="240"/>
      <c r="AF75" s="240"/>
      <c r="AG75" s="240"/>
      <c r="AH75" s="240"/>
      <c r="AI75" s="240"/>
      <c r="AJ75" s="240"/>
      <c r="AK75" s="240"/>
    </row>
    <row r="76" spans="1:37" s="115" customFormat="1" ht="15" customHeight="1">
      <c r="A76" s="136"/>
      <c r="B76" s="133">
        <v>171</v>
      </c>
      <c r="C76" s="134" t="str">
        <f>VLOOKUP(B76,'Уч дев'!$A$3:$G$527,2,FALSE)</f>
        <v>Рузманова Карина</v>
      </c>
      <c r="D76" s="135">
        <f>VLOOKUP(B76,'Уч дев'!$A$3:$G$527,3,FALSE)</f>
        <v>1999</v>
      </c>
      <c r="E76" s="136"/>
      <c r="F76" s="134" t="str">
        <f>VLOOKUP(B76,'Уч дев'!$A$3:$G$527,5,FALSE)</f>
        <v>Пензенская</v>
      </c>
      <c r="G76" s="138" t="str">
        <f>VLOOKUP(B76,'Уч дев'!$A$3:$G$527,6,FALSE)</f>
        <v>КСШОР</v>
      </c>
      <c r="H76" s="158" t="str">
        <f>CONCATENATE(L76,"",M76)</f>
        <v>сошла</v>
      </c>
      <c r="I76" s="180"/>
      <c r="J76" s="181">
        <f>VLOOKUP(B76,'Уч дев'!$A$3:$I$527,8,FALSE)</f>
        <v>0</v>
      </c>
      <c r="K76" s="180"/>
      <c r="L76" s="218" t="s">
        <v>693</v>
      </c>
      <c r="M76" s="218"/>
      <c r="N76" s="219" t="e">
        <f t="shared" si="11"/>
        <v>#VALUE!</v>
      </c>
      <c r="O76" s="184" t="str">
        <f>VLOOKUP(B76,'Уч дев'!$A$3:$G$527,7,FALSE)</f>
        <v>Кузнецов В.Б.</v>
      </c>
      <c r="P76" s="180"/>
      <c r="Q76" s="196"/>
      <c r="R76" s="196"/>
      <c r="S76" s="196"/>
      <c r="T76" s="196"/>
      <c r="U76" s="246"/>
      <c r="V76" s="72"/>
      <c r="W76" s="72"/>
      <c r="X76" s="73"/>
      <c r="AE76" s="241"/>
      <c r="AF76" s="241"/>
      <c r="AG76" s="241"/>
      <c r="AH76" s="241"/>
      <c r="AI76" s="241"/>
      <c r="AJ76" s="241"/>
      <c r="AK76" s="241"/>
    </row>
    <row r="77" spans="1:37" s="72" customFormat="1" ht="12.75">
      <c r="A77" s="81"/>
      <c r="B77" s="57"/>
      <c r="D77" s="82"/>
      <c r="E77" s="57"/>
      <c r="F77" s="83"/>
      <c r="G77" s="84"/>
      <c r="H77" s="96"/>
      <c r="I77" s="57"/>
      <c r="J77" s="57"/>
      <c r="K77" s="57"/>
      <c r="L77" s="248"/>
      <c r="M77" s="248"/>
      <c r="N77" s="248"/>
      <c r="P77" s="57"/>
      <c r="AE77" s="57"/>
      <c r="AF77" s="57"/>
      <c r="AG77" s="57"/>
      <c r="AH77" s="57"/>
      <c r="AI77" s="57"/>
      <c r="AJ77" s="57"/>
      <c r="AK77" s="57"/>
    </row>
    <row r="78" spans="1:37" s="72" customFormat="1" ht="12.75">
      <c r="A78" s="81"/>
      <c r="B78" s="57"/>
      <c r="D78" s="82"/>
      <c r="E78" s="57"/>
      <c r="F78" s="83"/>
      <c r="G78" s="84"/>
      <c r="H78" s="96"/>
      <c r="I78" s="57"/>
      <c r="J78" s="57"/>
      <c r="K78" s="57"/>
      <c r="L78" s="248"/>
      <c r="M78" s="248"/>
      <c r="N78" s="248"/>
      <c r="P78" s="57"/>
      <c r="AE78" s="57"/>
      <c r="AF78" s="57"/>
      <c r="AG78" s="57"/>
      <c r="AH78" s="57"/>
      <c r="AI78" s="57"/>
      <c r="AJ78" s="57"/>
      <c r="AK78" s="57"/>
    </row>
    <row r="79" spans="1:37" s="72" customFormat="1" ht="12.75">
      <c r="A79" s="81"/>
      <c r="B79" s="57"/>
      <c r="D79" s="82"/>
      <c r="E79" s="57"/>
      <c r="F79" s="83"/>
      <c r="G79" s="84"/>
      <c r="H79" s="96"/>
      <c r="I79" s="57"/>
      <c r="J79" s="57"/>
      <c r="K79" s="57"/>
      <c r="L79" s="248"/>
      <c r="M79" s="248"/>
      <c r="N79" s="248"/>
      <c r="P79" s="57"/>
      <c r="AE79" s="57"/>
      <c r="AF79" s="57"/>
      <c r="AG79" s="57"/>
      <c r="AH79" s="57"/>
      <c r="AI79" s="57"/>
      <c r="AJ79" s="57"/>
      <c r="AK79" s="57"/>
    </row>
    <row r="80" ht="12.75">
      <c r="H80" s="98"/>
    </row>
    <row r="81" ht="12.75">
      <c r="H81" s="98"/>
    </row>
    <row r="82" ht="12.75">
      <c r="H82" s="98"/>
    </row>
    <row r="83" ht="12.75">
      <c r="H83" s="98"/>
    </row>
    <row r="84" ht="12.75">
      <c r="H84" s="98"/>
    </row>
    <row r="85" ht="12.75">
      <c r="H85" s="98"/>
    </row>
    <row r="86" ht="12.75">
      <c r="H86" s="98"/>
    </row>
    <row r="87" ht="12.75">
      <c r="H87" s="98"/>
    </row>
    <row r="88" ht="12.75">
      <c r="H88" s="98"/>
    </row>
  </sheetData>
  <sheetProtection password="C1E8" sheet="1" formatCells="0" formatColumns="0" formatRows="0" insertColumns="0" insertRows="0" insertHyperlinks="0" deleteColumns="0" deleteRows="0" sort="0" autoFilter="0" pivotTables="0"/>
  <mergeCells count="31">
    <mergeCell ref="A1:T1"/>
    <mergeCell ref="A2:T2"/>
    <mergeCell ref="A3:T3"/>
    <mergeCell ref="A4:T4"/>
    <mergeCell ref="A5:T5"/>
    <mergeCell ref="D6:N6"/>
    <mergeCell ref="O6:T6"/>
    <mergeCell ref="A7:T7"/>
    <mergeCell ref="A8:T8"/>
    <mergeCell ref="H9:N9"/>
    <mergeCell ref="O9:Q9"/>
    <mergeCell ref="R9:T9"/>
    <mergeCell ref="P10:R10"/>
    <mergeCell ref="A27:T27"/>
    <mergeCell ref="A28:T28"/>
    <mergeCell ref="H29:N29"/>
    <mergeCell ref="P29:Q29"/>
    <mergeCell ref="R29:T29"/>
    <mergeCell ref="P30:R30"/>
    <mergeCell ref="A46:T46"/>
    <mergeCell ref="A47:T47"/>
    <mergeCell ref="H48:N48"/>
    <mergeCell ref="P48:Q48"/>
    <mergeCell ref="R48:T48"/>
    <mergeCell ref="P49:R49"/>
    <mergeCell ref="A62:T62"/>
    <mergeCell ref="A63:T63"/>
    <mergeCell ref="H64:N64"/>
    <mergeCell ref="P64:Q64"/>
    <mergeCell ref="R64:T64"/>
    <mergeCell ref="P65:R65"/>
  </mergeCells>
  <printOptions horizontalCentered="1"/>
  <pageMargins left="0.16" right="0.2" top="0.16" bottom="0.16" header="0.16" footer="0.16"/>
  <pageSetup fitToHeight="2" horizontalDpi="600" verticalDpi="600" orientation="landscape" paperSize="9" scale="98"/>
  <rowBreaks count="1" manualBreakCount="1">
    <brk id="40" max="1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D54FE3"/>
  </sheetPr>
  <dimension ref="A1:AK291"/>
  <sheetViews>
    <sheetView view="pageBreakPreview" zoomScale="110" zoomScaleSheetLayoutView="110" workbookViewId="0" topLeftCell="A1">
      <selection activeCell="F46" sqref="F46"/>
    </sheetView>
  </sheetViews>
  <sheetFormatPr defaultColWidth="9.125" defaultRowHeight="12.75"/>
  <cols>
    <col min="1" max="1" width="5.375" style="5" customWidth="1"/>
    <col min="2" max="2" width="4.75390625" style="6" customWidth="1"/>
    <col min="3" max="3" width="25.00390625" style="7" customWidth="1"/>
    <col min="4" max="4" width="9.75390625" style="8" customWidth="1"/>
    <col min="5" max="5" width="7.25390625" style="6" hidden="1" customWidth="1"/>
    <col min="6" max="6" width="18.25390625" style="9" customWidth="1"/>
    <col min="7" max="7" width="25.625" style="10" customWidth="1"/>
    <col min="8" max="8" width="8.375" style="78" customWidth="1"/>
    <col min="9" max="9" width="6.00390625" style="6" customWidth="1"/>
    <col min="10" max="10" width="6.00390625" style="6" hidden="1" customWidth="1"/>
    <col min="11" max="11" width="6.00390625" style="6" customWidth="1"/>
    <col min="12" max="13" width="6.00390625" style="205" hidden="1" customWidth="1"/>
    <col min="14" max="14" width="6.375" style="205" hidden="1" customWidth="1"/>
    <col min="15" max="15" width="36.625" style="7" customWidth="1"/>
    <col min="16" max="16" width="4.00390625" style="6" hidden="1" customWidth="1"/>
    <col min="17" max="18" width="4.00390625" style="7" hidden="1" customWidth="1"/>
    <col min="19" max="19" width="7.25390625" style="7" hidden="1" customWidth="1"/>
    <col min="20" max="20" width="5.625" style="7" hidden="1" customWidth="1"/>
    <col min="21" max="29" width="5.375" style="7" hidden="1" customWidth="1"/>
    <col min="30" max="30" width="9.125" style="7" hidden="1" customWidth="1"/>
    <col min="31" max="37" width="3.00390625" style="6" hidden="1" customWidth="1"/>
    <col min="38" max="16384" width="9.125" style="7" customWidth="1"/>
  </cols>
  <sheetData>
    <row r="1" spans="1:37" ht="15.75" customHeight="1">
      <c r="A1" s="14" t="str">
        <f>'60 дев'!A1:U1</f>
        <v>Министерство физической культуры и спорта Пензенской области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55">
        <v>408</v>
      </c>
      <c r="V1" s="55">
        <v>419.1</v>
      </c>
      <c r="W1" s="55">
        <v>438.1</v>
      </c>
      <c r="X1" s="55">
        <v>459.1</v>
      </c>
      <c r="Y1" s="55">
        <v>521.1</v>
      </c>
      <c r="Z1" s="55">
        <v>547.1</v>
      </c>
      <c r="AA1" s="55">
        <v>618.1</v>
      </c>
      <c r="AB1" s="55">
        <v>652.1</v>
      </c>
      <c r="AC1" s="55">
        <v>732.1</v>
      </c>
      <c r="AE1" s="55">
        <v>10</v>
      </c>
      <c r="AF1" s="55">
        <v>7</v>
      </c>
      <c r="AG1" s="55">
        <v>4</v>
      </c>
      <c r="AH1" s="55">
        <v>3</v>
      </c>
      <c r="AI1" s="55">
        <v>2</v>
      </c>
      <c r="AJ1" s="55">
        <v>1</v>
      </c>
      <c r="AK1" s="55">
        <v>0</v>
      </c>
    </row>
    <row r="2" spans="1:37" ht="15.75" customHeight="1">
      <c r="A2" s="15" t="s">
        <v>486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55" t="s">
        <v>694</v>
      </c>
      <c r="V2" s="55" t="s">
        <v>34</v>
      </c>
      <c r="W2" s="55">
        <v>1</v>
      </c>
      <c r="X2" s="55">
        <v>2</v>
      </c>
      <c r="Y2" s="55">
        <v>3</v>
      </c>
      <c r="Z2" s="55" t="s">
        <v>487</v>
      </c>
      <c r="AA2" s="55" t="s">
        <v>488</v>
      </c>
      <c r="AB2" s="55" t="s">
        <v>489</v>
      </c>
      <c r="AC2" s="55" t="s">
        <v>490</v>
      </c>
      <c r="AE2" s="55">
        <v>1</v>
      </c>
      <c r="AF2" s="55">
        <v>2</v>
      </c>
      <c r="AG2" s="55">
        <v>3</v>
      </c>
      <c r="AH2" s="55">
        <v>4</v>
      </c>
      <c r="AI2" s="55">
        <v>5</v>
      </c>
      <c r="AJ2" s="55">
        <v>6</v>
      </c>
      <c r="AK2" s="55">
        <v>7</v>
      </c>
    </row>
    <row r="3" spans="1:37" s="1" customFormat="1" ht="11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V3" s="71"/>
      <c r="AE3" s="13"/>
      <c r="AF3" s="13"/>
      <c r="AG3" s="13"/>
      <c r="AH3" s="13"/>
      <c r="AI3" s="13"/>
      <c r="AJ3" s="13"/>
      <c r="AK3" s="13"/>
    </row>
    <row r="4" spans="1:37" s="1" customFormat="1" ht="17.25" customHeight="1">
      <c r="A4" s="16" t="s">
        <v>538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57"/>
      <c r="V4" s="58"/>
      <c r="W4" s="57"/>
      <c r="X4" s="57"/>
      <c r="Y4" s="58"/>
      <c r="Z4" s="57"/>
      <c r="AA4" s="57"/>
      <c r="AB4" s="58"/>
      <c r="AC4" s="57"/>
      <c r="AD4" s="57"/>
      <c r="AE4" s="58"/>
      <c r="AF4" s="57"/>
      <c r="AG4" s="57"/>
      <c r="AH4" s="58"/>
      <c r="AI4" s="57"/>
      <c r="AJ4" s="57"/>
      <c r="AK4" s="57"/>
    </row>
    <row r="5" spans="1:37" s="1" customFormat="1" ht="31.5" customHeight="1">
      <c r="A5" s="17" t="s">
        <v>539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57"/>
      <c r="V5" s="58"/>
      <c r="W5" s="57"/>
      <c r="X5" s="57"/>
      <c r="Y5" s="57"/>
      <c r="Z5" s="57"/>
      <c r="AA5" s="57"/>
      <c r="AB5" s="57"/>
      <c r="AC5" s="57"/>
      <c r="AD5" s="57"/>
      <c r="AE5" s="58"/>
      <c r="AF5" s="57"/>
      <c r="AG5" s="57"/>
      <c r="AH5" s="58"/>
      <c r="AI5" s="57"/>
      <c r="AJ5" s="57"/>
      <c r="AK5" s="57"/>
    </row>
    <row r="6" spans="1:37" s="1" customFormat="1" ht="15.75" customHeight="1">
      <c r="A6" s="18"/>
      <c r="B6" s="13"/>
      <c r="C6" s="19" t="s">
        <v>493</v>
      </c>
      <c r="D6" s="13" t="s">
        <v>494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 t="s">
        <v>540</v>
      </c>
      <c r="P6" s="13"/>
      <c r="Q6" s="13"/>
      <c r="R6" s="13"/>
      <c r="S6" s="13"/>
      <c r="T6" s="13"/>
      <c r="U6" s="200"/>
      <c r="V6" s="235"/>
      <c r="W6" s="200"/>
      <c r="X6" s="200"/>
      <c r="Y6" s="235"/>
      <c r="Z6" s="200"/>
      <c r="AA6" s="200"/>
      <c r="AB6" s="235"/>
      <c r="AC6" s="200"/>
      <c r="AD6" s="200"/>
      <c r="AE6" s="57"/>
      <c r="AF6" s="57"/>
      <c r="AG6" s="57"/>
      <c r="AH6" s="57"/>
      <c r="AI6" s="57"/>
      <c r="AJ6" s="57"/>
      <c r="AK6" s="57"/>
    </row>
    <row r="7" spans="1:37" s="1" customFormat="1" ht="15.75" customHeight="1">
      <c r="A7" s="16" t="s">
        <v>496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58"/>
      <c r="V7" s="57"/>
      <c r="W7" s="57"/>
      <c r="X7" s="57"/>
      <c r="Y7" s="57"/>
      <c r="Z7" s="57"/>
      <c r="AA7" s="57"/>
      <c r="AB7" s="57"/>
      <c r="AC7" s="57"/>
      <c r="AD7" s="57"/>
      <c r="AE7" s="58"/>
      <c r="AF7" s="57"/>
      <c r="AG7" s="57"/>
      <c r="AH7" s="58"/>
      <c r="AI7" s="57"/>
      <c r="AJ7" s="57"/>
      <c r="AK7" s="57"/>
    </row>
    <row r="8" spans="1:37" s="1" customFormat="1" ht="15.75" customHeight="1">
      <c r="A8" s="20" t="s">
        <v>695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58"/>
      <c r="V8" s="58"/>
      <c r="W8" s="72"/>
      <c r="X8" s="73"/>
      <c r="Y8" s="74"/>
      <c r="Z8" s="74"/>
      <c r="AA8" s="74"/>
      <c r="AB8" s="74"/>
      <c r="AC8" s="74"/>
      <c r="AD8" s="74"/>
      <c r="AE8" s="57"/>
      <c r="AF8" s="57"/>
      <c r="AG8" s="57"/>
      <c r="AH8" s="57"/>
      <c r="AI8" s="57"/>
      <c r="AJ8" s="57"/>
      <c r="AK8" s="57"/>
    </row>
    <row r="9" spans="1:37" s="2" customFormat="1" ht="13.5" customHeight="1">
      <c r="A9" s="21"/>
      <c r="B9" s="22"/>
      <c r="C9" s="23"/>
      <c r="D9" s="24"/>
      <c r="E9" s="25"/>
      <c r="F9" s="26"/>
      <c r="G9" s="27"/>
      <c r="H9" s="206" t="s">
        <v>512</v>
      </c>
      <c r="I9" s="206"/>
      <c r="J9" s="206"/>
      <c r="K9" s="206"/>
      <c r="L9" s="206"/>
      <c r="M9" s="206"/>
      <c r="N9" s="206"/>
      <c r="O9" s="214" t="s">
        <v>696</v>
      </c>
      <c r="P9" s="214"/>
      <c r="Q9" s="214"/>
      <c r="R9" s="147"/>
      <c r="S9" s="147"/>
      <c r="T9" s="147"/>
      <c r="U9" s="60"/>
      <c r="V9" s="72"/>
      <c r="W9" s="72"/>
      <c r="X9" s="73"/>
      <c r="Y9" s="75"/>
      <c r="Z9" s="75"/>
      <c r="AA9" s="75"/>
      <c r="AB9" s="75"/>
      <c r="AC9" s="75"/>
      <c r="AD9" s="75"/>
      <c r="AE9" s="200"/>
      <c r="AF9" s="200"/>
      <c r="AG9" s="200"/>
      <c r="AH9" s="200"/>
      <c r="AI9" s="200"/>
      <c r="AJ9" s="200"/>
      <c r="AK9" s="200"/>
    </row>
    <row r="10" spans="1:37" s="3" customFormat="1" ht="28.5" customHeight="1">
      <c r="A10" s="29" t="s">
        <v>505</v>
      </c>
      <c r="B10" s="29" t="s">
        <v>506</v>
      </c>
      <c r="C10" s="29" t="s">
        <v>2</v>
      </c>
      <c r="D10" s="30" t="s">
        <v>3</v>
      </c>
      <c r="E10" s="29" t="s">
        <v>4</v>
      </c>
      <c r="F10" s="29" t="s">
        <v>5</v>
      </c>
      <c r="G10" s="80" t="s">
        <v>6</v>
      </c>
      <c r="H10" s="207" t="s">
        <v>508</v>
      </c>
      <c r="I10" s="92" t="s">
        <v>509</v>
      </c>
      <c r="J10" s="92"/>
      <c r="K10" s="92" t="s">
        <v>510</v>
      </c>
      <c r="L10" s="215" t="s">
        <v>647</v>
      </c>
      <c r="M10" s="215" t="s">
        <v>648</v>
      </c>
      <c r="N10" s="216" t="s">
        <v>649</v>
      </c>
      <c r="O10" s="217" t="s">
        <v>7</v>
      </c>
      <c r="P10" s="188" t="s">
        <v>514</v>
      </c>
      <c r="Q10" s="188"/>
      <c r="R10" s="188"/>
      <c r="S10" s="189" t="s">
        <v>515</v>
      </c>
      <c r="T10" s="188" t="s">
        <v>505</v>
      </c>
      <c r="U10" s="105"/>
      <c r="V10" s="191"/>
      <c r="W10" s="191"/>
      <c r="X10" s="201"/>
      <c r="AE10" s="57"/>
      <c r="AF10" s="57"/>
      <c r="AG10" s="57"/>
      <c r="AH10" s="57"/>
      <c r="AI10" s="57"/>
      <c r="AJ10" s="57"/>
      <c r="AK10" s="57"/>
    </row>
    <row r="11" spans="1:37" s="115" customFormat="1" ht="13.5" customHeight="1">
      <c r="A11" s="136">
        <v>1</v>
      </c>
      <c r="B11" s="133">
        <v>273</v>
      </c>
      <c r="C11" s="134" t="str">
        <f>VLOOKUP(B11,'Уч дев'!$A$3:$G$527,2,FALSE)</f>
        <v>Тихонова Дарья</v>
      </c>
      <c r="D11" s="135">
        <f>VLOOKUP(B11,'Уч дев'!$A$3:$G$527,3,FALSE)</f>
        <v>2005</v>
      </c>
      <c r="E11" s="136" t="str">
        <f>VLOOKUP(B11,'Уч дев'!$A$3:$G$527,4,FALSE)</f>
        <v>1</v>
      </c>
      <c r="F11" s="134" t="str">
        <f>VLOOKUP(B11,'Уч дев'!$A$3:$G$527,5,FALSE)</f>
        <v>Пензенская</v>
      </c>
      <c r="G11" s="138" t="str">
        <f>VLOOKUP(B11,'Уч дев'!$A$3:$G$527,6,FALSE)</f>
        <v>ДЮСШ Мокшан</v>
      </c>
      <c r="H11" s="158" t="str">
        <f aca="true" t="shared" si="0" ref="H11:H22">CONCATENATE(L11,":",M11)</f>
        <v>5:03,8</v>
      </c>
      <c r="I11" s="180">
        <f aca="true" t="shared" si="1" ref="I11:I20">LOOKUP(N11,$U$1:$AC$1,$U$2:$AC$2)</f>
        <v>2</v>
      </c>
      <c r="J11" s="181" t="str">
        <f>VLOOKUP(B11,'Уч дев'!$A$3:$I$527,8,FALSE)</f>
        <v>л</v>
      </c>
      <c r="K11" s="180"/>
      <c r="L11" s="218" t="s">
        <v>522</v>
      </c>
      <c r="M11" s="218" t="s">
        <v>606</v>
      </c>
      <c r="N11" s="219">
        <f aca="true" t="shared" si="2" ref="N11:N22">(L11*100)+M11</f>
        <v>503.8</v>
      </c>
      <c r="O11" s="184" t="str">
        <f>VLOOKUP(B11,'Уч дев'!$A$3:$G$527,7,FALSE)</f>
        <v>Деревянко С.И.</v>
      </c>
      <c r="P11" s="57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240"/>
      <c r="AF11" s="240"/>
      <c r="AG11" s="240"/>
      <c r="AH11" s="240"/>
      <c r="AI11" s="240"/>
      <c r="AJ11" s="240"/>
      <c r="AK11" s="240"/>
    </row>
    <row r="12" spans="1:37" s="115" customFormat="1" ht="13.5" customHeight="1">
      <c r="A12" s="136">
        <v>2</v>
      </c>
      <c r="B12" s="133">
        <v>417</v>
      </c>
      <c r="C12" s="134" t="str">
        <f>VLOOKUP(B12,'Уч дев'!$A$3:$G$527,2,FALSE)</f>
        <v>Казьмина Мария</v>
      </c>
      <c r="D12" s="135">
        <f>VLOOKUP(B12,'Уч дев'!$A$3:$G$527,3,FALSE)</f>
        <v>2004</v>
      </c>
      <c r="E12" s="136" t="str">
        <f>VLOOKUP(B12,'Уч дев'!$A$3:$G$527,4,FALSE)</f>
        <v>2</v>
      </c>
      <c r="F12" s="134" t="str">
        <f>VLOOKUP(B12,'Уч дев'!$A$3:$G$527,5,FALSE)</f>
        <v>Тамбовская</v>
      </c>
      <c r="G12" s="138" t="str">
        <f>VLOOKUP(B12,'Уч дев'!$A$3:$G$527,6,FALSE)</f>
        <v>ДЮСШ-2 Котовск</v>
      </c>
      <c r="H12" s="158" t="str">
        <f t="shared" si="0"/>
        <v>5:07,0</v>
      </c>
      <c r="I12" s="180">
        <f t="shared" si="1"/>
        <v>2</v>
      </c>
      <c r="J12" s="181">
        <f>VLOOKUP(B12,'Уч дев'!$A$3:$I$527,8,FALSE)</f>
        <v>0</v>
      </c>
      <c r="K12" s="180"/>
      <c r="L12" s="218" t="s">
        <v>522</v>
      </c>
      <c r="M12" s="218" t="s">
        <v>697</v>
      </c>
      <c r="N12" s="219">
        <f t="shared" si="2"/>
        <v>507</v>
      </c>
      <c r="O12" s="184" t="str">
        <f>VLOOKUP(B12,'Уч дев'!$A$3:$G$527,7,FALSE)</f>
        <v>Лукьянова С.А.</v>
      </c>
      <c r="P12" s="180"/>
      <c r="Q12" s="196"/>
      <c r="R12" s="196"/>
      <c r="S12" s="196"/>
      <c r="T12" s="196"/>
      <c r="V12" s="72"/>
      <c r="W12" s="72"/>
      <c r="X12" s="73"/>
      <c r="AE12" s="241"/>
      <c r="AF12" s="241"/>
      <c r="AG12" s="241"/>
      <c r="AH12" s="241"/>
      <c r="AI12" s="241"/>
      <c r="AJ12" s="241"/>
      <c r="AK12" s="241"/>
    </row>
    <row r="13" spans="1:37" s="115" customFormat="1" ht="13.5" customHeight="1">
      <c r="A13" s="136">
        <v>3</v>
      </c>
      <c r="B13" s="133">
        <v>279</v>
      </c>
      <c r="C13" s="134" t="str">
        <f>VLOOKUP(B13,'Уч дев'!$A$3:$G$527,2,FALSE)</f>
        <v>Ступникова Юлия</v>
      </c>
      <c r="D13" s="135">
        <f>VLOOKUP(B13,'Уч дев'!$A$3:$G$527,3,FALSE)</f>
        <v>2004</v>
      </c>
      <c r="E13" s="136">
        <f>VLOOKUP(B13,'Уч дев'!$A$3:$G$527,4,FALSE)</f>
        <v>3</v>
      </c>
      <c r="F13" s="134" t="str">
        <f>VLOOKUP(B13,'Уч дев'!$A$3:$G$527,5,FALSE)</f>
        <v>Пензенская</v>
      </c>
      <c r="G13" s="138" t="str">
        <f>VLOOKUP(B13,'Уч дев'!$A$3:$G$527,6,FALSE)</f>
        <v>ДЮСШ-2 Кузнецк</v>
      </c>
      <c r="H13" s="158" t="str">
        <f t="shared" si="0"/>
        <v>5:10,8</v>
      </c>
      <c r="I13" s="180">
        <f t="shared" si="1"/>
        <v>2</v>
      </c>
      <c r="J13" s="181">
        <f>VLOOKUP(B13,'Уч дев'!$A$3:$I$527,8,FALSE)</f>
        <v>0</v>
      </c>
      <c r="K13" s="180"/>
      <c r="L13" s="218" t="s">
        <v>522</v>
      </c>
      <c r="M13" s="218" t="s">
        <v>597</v>
      </c>
      <c r="N13" s="219">
        <f t="shared" si="2"/>
        <v>510.8</v>
      </c>
      <c r="O13" s="184" t="str">
        <f>VLOOKUP(B13,'Уч дев'!$A$3:$G$527,7,FALSE)</f>
        <v>Акатьев В.В.</v>
      </c>
      <c r="P13" s="220"/>
      <c r="Q13" s="236"/>
      <c r="R13" s="236"/>
      <c r="S13" s="237"/>
      <c r="T13" s="236"/>
      <c r="U13" s="60"/>
      <c r="V13" s="112"/>
      <c r="W13" s="72"/>
      <c r="X13" s="73"/>
      <c r="Y13" s="76"/>
      <c r="Z13" s="76"/>
      <c r="AA13" s="76"/>
      <c r="AB13" s="76"/>
      <c r="AC13" s="76"/>
      <c r="AD13" s="76"/>
      <c r="AE13" s="241"/>
      <c r="AF13" s="241"/>
      <c r="AG13" s="241"/>
      <c r="AH13" s="241"/>
      <c r="AI13" s="241"/>
      <c r="AJ13" s="241"/>
      <c r="AK13" s="241"/>
    </row>
    <row r="14" spans="1:37" s="115" customFormat="1" ht="13.5" customHeight="1">
      <c r="A14" s="136">
        <v>4</v>
      </c>
      <c r="B14" s="133">
        <v>257</v>
      </c>
      <c r="C14" s="134" t="str">
        <f>VLOOKUP(B14,'Уч дев'!$A$3:$G$527,2,FALSE)</f>
        <v>Пронькина Дарья </v>
      </c>
      <c r="D14" s="135">
        <f>VLOOKUP(B14,'Уч дев'!$A$3:$G$527,3,FALSE)</f>
        <v>2005</v>
      </c>
      <c r="E14" s="136">
        <f>VLOOKUP(B14,'Уч дев'!$A$3:$G$527,4,FALSE)</f>
        <v>3</v>
      </c>
      <c r="F14" s="134" t="str">
        <f>VLOOKUP(B14,'Уч дев'!$A$3:$G$527,5,FALSE)</f>
        <v>Пензенская</v>
      </c>
      <c r="G14" s="138" t="str">
        <f>VLOOKUP(B14,'Уч дев'!$A$3:$G$527,6,FALSE)</f>
        <v>СОШ Ст.Каменка</v>
      </c>
      <c r="H14" s="158" t="str">
        <f t="shared" si="0"/>
        <v>5:27,9</v>
      </c>
      <c r="I14" s="180">
        <f t="shared" si="1"/>
        <v>3</v>
      </c>
      <c r="J14" s="181">
        <f>VLOOKUP(B14,'Уч дев'!$A$3:$I$527,8,FALSE)</f>
        <v>0</v>
      </c>
      <c r="K14" s="180"/>
      <c r="L14" s="218" t="s">
        <v>522</v>
      </c>
      <c r="M14" s="218" t="s">
        <v>690</v>
      </c>
      <c r="N14" s="219">
        <f t="shared" si="2"/>
        <v>527.9</v>
      </c>
      <c r="O14" s="184" t="str">
        <f>VLOOKUP(B14,'Уч дев'!$A$3:$G$527,7,FALSE)</f>
        <v>Андреев В.В. Кузнецов В.Б.</v>
      </c>
      <c r="P14" s="221"/>
      <c r="Q14" s="238"/>
      <c r="R14" s="238"/>
      <c r="S14" s="238"/>
      <c r="T14" s="238"/>
      <c r="U14" s="60"/>
      <c r="V14" s="72"/>
      <c r="W14" s="112"/>
      <c r="X14" s="112"/>
      <c r="AE14" s="240"/>
      <c r="AF14" s="240"/>
      <c r="AG14" s="240"/>
      <c r="AH14" s="240"/>
      <c r="AI14" s="240"/>
      <c r="AJ14" s="240"/>
      <c r="AK14" s="240"/>
    </row>
    <row r="15" spans="1:37" s="115" customFormat="1" ht="13.5" customHeight="1">
      <c r="A15" s="136">
        <v>5</v>
      </c>
      <c r="B15" s="133">
        <v>519</v>
      </c>
      <c r="C15" s="134" t="str">
        <f>VLOOKUP(B15,'Уч дев'!$A$3:$G$527,2,FALSE)</f>
        <v>Янкина Ангелина</v>
      </c>
      <c r="D15" s="135">
        <f>VLOOKUP(B15,'Уч дев'!$A$3:$G$527,3,FALSE)</f>
        <v>2004</v>
      </c>
      <c r="E15" s="136">
        <f>VLOOKUP(B15,'Уч дев'!$A$3:$G$527,4,FALSE)</f>
        <v>0</v>
      </c>
      <c r="F15" s="134" t="str">
        <f>VLOOKUP(B15,'Уч дев'!$A$3:$G$527,5,FALSE)</f>
        <v>Пензенская</v>
      </c>
      <c r="G15" s="138" t="str">
        <f>VLOOKUP(B15,'Уч дев'!$A$3:$G$527,6,FALSE)</f>
        <v>СШОР ВВС</v>
      </c>
      <c r="H15" s="158" t="str">
        <f t="shared" si="0"/>
        <v>5:28,4</v>
      </c>
      <c r="I15" s="180">
        <f t="shared" si="1"/>
        <v>3</v>
      </c>
      <c r="J15" s="181" t="str">
        <f>VLOOKUP(B15,'Уч дев'!$A$3:$I$527,8,FALSE)</f>
        <v>л</v>
      </c>
      <c r="K15" s="180"/>
      <c r="L15" s="218" t="s">
        <v>522</v>
      </c>
      <c r="M15" s="218" t="s">
        <v>698</v>
      </c>
      <c r="N15" s="219">
        <f t="shared" si="2"/>
        <v>528.4</v>
      </c>
      <c r="O15" s="184" t="str">
        <f>VLOOKUP(B15,'Уч дев'!$A$3:$G$527,7,FALSE)</f>
        <v>Зазаров А.В.,Брюханкова Т.В.</v>
      </c>
      <c r="P15" s="57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242"/>
      <c r="AF15" s="242"/>
      <c r="AG15" s="242"/>
      <c r="AH15" s="242"/>
      <c r="AI15" s="242"/>
      <c r="AJ15" s="242"/>
      <c r="AK15" s="242"/>
    </row>
    <row r="16" spans="1:37" s="115" customFormat="1" ht="13.5" customHeight="1">
      <c r="A16" s="136">
        <v>6</v>
      </c>
      <c r="B16" s="133">
        <v>271</v>
      </c>
      <c r="C16" s="134" t="str">
        <f>VLOOKUP(B16,'Уч дев'!$A$3:$G$527,2,FALSE)</f>
        <v>Сабанцева Елизавета</v>
      </c>
      <c r="D16" s="135">
        <f>VLOOKUP(B16,'Уч дев'!$A$3:$G$527,3,FALSE)</f>
        <v>2005</v>
      </c>
      <c r="E16" s="136">
        <f>VLOOKUP(B16,'Уч дев'!$A$3:$G$527,4,FALSE)</f>
        <v>3</v>
      </c>
      <c r="F16" s="134" t="str">
        <f>VLOOKUP(B16,'Уч дев'!$A$3:$G$527,5,FALSE)</f>
        <v>Пензенская</v>
      </c>
      <c r="G16" s="138" t="str">
        <f>VLOOKUP(B16,'Уч дев'!$A$3:$G$527,6,FALSE)</f>
        <v>СОШ Засечное</v>
      </c>
      <c r="H16" s="158" t="str">
        <f t="shared" si="0"/>
        <v>5:33,9</v>
      </c>
      <c r="I16" s="180">
        <f t="shared" si="1"/>
        <v>3</v>
      </c>
      <c r="J16" s="181">
        <f>VLOOKUP(B16,'Уч дев'!$A$3:$I$527,8,FALSE)</f>
        <v>0</v>
      </c>
      <c r="K16" s="180"/>
      <c r="L16" s="218" t="s">
        <v>522</v>
      </c>
      <c r="M16" s="218" t="s">
        <v>699</v>
      </c>
      <c r="N16" s="219">
        <f t="shared" si="2"/>
        <v>533.9</v>
      </c>
      <c r="O16" s="184" t="str">
        <f>VLOOKUP(B16,'Уч дев'!$A$3:$G$527,7,FALSE)</f>
        <v>Димаев Р.Р.,Димаев М.Р.</v>
      </c>
      <c r="P16" s="221"/>
      <c r="Q16" s="238"/>
      <c r="R16" s="238"/>
      <c r="S16" s="238"/>
      <c r="T16" s="238"/>
      <c r="V16" s="72"/>
      <c r="W16" s="72"/>
      <c r="X16" s="72"/>
      <c r="AE16" s="240"/>
      <c r="AF16" s="240"/>
      <c r="AG16" s="240"/>
      <c r="AH16" s="240"/>
      <c r="AI16" s="240"/>
      <c r="AJ16" s="240"/>
      <c r="AK16" s="240"/>
    </row>
    <row r="17" spans="1:37" s="72" customFormat="1" ht="13.5" customHeight="1">
      <c r="A17" s="136">
        <v>7</v>
      </c>
      <c r="B17" s="133">
        <v>374</v>
      </c>
      <c r="C17" s="134" t="str">
        <f>VLOOKUP(B17,'Уч дев'!$A$3:$G$527,2,FALSE)</f>
        <v>Иванова Анна</v>
      </c>
      <c r="D17" s="135">
        <f>VLOOKUP(B17,'Уч дев'!$A$3:$G$527,3,FALSE)</f>
        <v>2005</v>
      </c>
      <c r="E17" s="136" t="str">
        <f>VLOOKUP(B17,'Уч дев'!$A$3:$G$527,4,FALSE)</f>
        <v>2</v>
      </c>
      <c r="F17" s="134" t="str">
        <f>VLOOKUP(B17,'Уч дев'!$A$3:$G$527,5,FALSE)</f>
        <v>Тамбовская</v>
      </c>
      <c r="G17" s="138" t="str">
        <f>VLOOKUP(B17,'Уч дев'!$A$3:$G$527,6,FALSE)</f>
        <v>СШ МЦПСР</v>
      </c>
      <c r="H17" s="158" t="str">
        <f t="shared" si="0"/>
        <v>5:36,3</v>
      </c>
      <c r="I17" s="180">
        <f t="shared" si="1"/>
        <v>3</v>
      </c>
      <c r="J17" s="181">
        <f>VLOOKUP(B17,'Уч дев'!$A$3:$I$527,8,FALSE)</f>
        <v>0</v>
      </c>
      <c r="K17" s="180"/>
      <c r="L17" s="218" t="s">
        <v>522</v>
      </c>
      <c r="M17" s="218" t="s">
        <v>700</v>
      </c>
      <c r="N17" s="219">
        <f t="shared" si="2"/>
        <v>536.3</v>
      </c>
      <c r="O17" s="184" t="str">
        <f>VLOOKUP(B17,'Уч дев'!$A$3:$G$527,7,FALSE)</f>
        <v>Мироненко В.И.</v>
      </c>
      <c r="P17" s="57"/>
      <c r="AE17" s="241"/>
      <c r="AF17" s="241"/>
      <c r="AG17" s="241"/>
      <c r="AH17" s="241"/>
      <c r="AI17" s="241"/>
      <c r="AJ17" s="241"/>
      <c r="AK17" s="241"/>
    </row>
    <row r="18" spans="1:37" s="72" customFormat="1" ht="13.5" customHeight="1">
      <c r="A18" s="136">
        <v>8</v>
      </c>
      <c r="B18" s="133">
        <v>282</v>
      </c>
      <c r="C18" s="134" t="str">
        <f>VLOOKUP(B18,'Уч дев'!$A$3:$G$527,2,FALSE)</f>
        <v>Павлова Юлия</v>
      </c>
      <c r="D18" s="135">
        <f>VLOOKUP(B18,'Уч дев'!$A$3:$G$527,3,FALSE)</f>
        <v>2005</v>
      </c>
      <c r="E18" s="136">
        <f>VLOOKUP(B18,'Уч дев'!$A$3:$G$527,4,FALSE)</f>
        <v>3</v>
      </c>
      <c r="F18" s="134" t="str">
        <f>VLOOKUP(B18,'Уч дев'!$A$3:$G$527,5,FALSE)</f>
        <v>Пензенская</v>
      </c>
      <c r="G18" s="138" t="str">
        <f>VLOOKUP(B18,'Уч дев'!$A$3:$G$527,6,FALSE)</f>
        <v>ДЮСШ-2 Кузнецк</v>
      </c>
      <c r="H18" s="158" t="str">
        <f t="shared" si="0"/>
        <v>5:53,4</v>
      </c>
      <c r="I18" s="180" t="str">
        <f t="shared" si="1"/>
        <v>1ю</v>
      </c>
      <c r="J18" s="181">
        <f>VLOOKUP(B18,'Уч дев'!$A$3:$I$527,8,FALSE)</f>
        <v>0</v>
      </c>
      <c r="K18" s="180"/>
      <c r="L18" s="218" t="s">
        <v>522</v>
      </c>
      <c r="M18" s="218" t="s">
        <v>701</v>
      </c>
      <c r="N18" s="219">
        <f t="shared" si="2"/>
        <v>553.4</v>
      </c>
      <c r="O18" s="184" t="str">
        <f>VLOOKUP(B18,'Уч дев'!$A$3:$G$527,7,FALSE)</f>
        <v>Акатьев В.В.</v>
      </c>
      <c r="P18" s="180"/>
      <c r="Q18" s="196"/>
      <c r="R18" s="196"/>
      <c r="S18" s="196"/>
      <c r="T18" s="196"/>
      <c r="U18" s="115"/>
      <c r="X18" s="73"/>
      <c r="Y18" s="115"/>
      <c r="Z18" s="115"/>
      <c r="AA18" s="115"/>
      <c r="AB18" s="115"/>
      <c r="AC18" s="115"/>
      <c r="AD18" s="115"/>
      <c r="AE18" s="240"/>
      <c r="AF18" s="240"/>
      <c r="AG18" s="240"/>
      <c r="AH18" s="240"/>
      <c r="AI18" s="240"/>
      <c r="AJ18" s="240"/>
      <c r="AK18" s="240"/>
    </row>
    <row r="19" spans="1:37" s="72" customFormat="1" ht="13.5" customHeight="1">
      <c r="A19" s="136">
        <v>9</v>
      </c>
      <c r="B19" s="133">
        <v>214</v>
      </c>
      <c r="C19" s="134" t="str">
        <f>VLOOKUP(B19,'Уч дев'!$A$3:$G$527,2,FALSE)</f>
        <v>Бояришнова Александра</v>
      </c>
      <c r="D19" s="135" t="str">
        <f>VLOOKUP(B19,'Уч дев'!$A$3:$G$527,3,FALSE)</f>
        <v>2005</v>
      </c>
      <c r="E19" s="136" t="str">
        <f>VLOOKUP(B19,'Уч дев'!$A$3:$G$527,4,FALSE)</f>
        <v>1юн</v>
      </c>
      <c r="F19" s="134" t="str">
        <f>VLOOKUP(B19,'Уч дев'!$A$3:$G$527,5,FALSE)</f>
        <v>Пензенская</v>
      </c>
      <c r="G19" s="138" t="str">
        <f>VLOOKUP(B19,'Уч дев'!$A$3:$G$527,6,FALSE)</f>
        <v>ДЮСШ Нижнеломовский</v>
      </c>
      <c r="H19" s="158" t="str">
        <f t="shared" si="0"/>
        <v>6:03,4</v>
      </c>
      <c r="I19" s="180" t="str">
        <f t="shared" si="1"/>
        <v>1ю</v>
      </c>
      <c r="J19" s="181">
        <f>VLOOKUP(B19,'Уч дев'!$A$3:$I$527,8,FALSE)</f>
        <v>0</v>
      </c>
      <c r="K19" s="180"/>
      <c r="L19" s="218" t="s">
        <v>523</v>
      </c>
      <c r="M19" s="218" t="s">
        <v>702</v>
      </c>
      <c r="N19" s="219">
        <f t="shared" si="2"/>
        <v>603.4</v>
      </c>
      <c r="O19" s="184" t="str">
        <f>VLOOKUP(B19,'Уч дев'!$A$3:$G$527,7,FALSE)</f>
        <v>Бесчастнова Л.Н.</v>
      </c>
      <c r="P19" s="57"/>
      <c r="AE19" s="240"/>
      <c r="AF19" s="240"/>
      <c r="AG19" s="240"/>
      <c r="AH19" s="240"/>
      <c r="AI19" s="240"/>
      <c r="AJ19" s="240"/>
      <c r="AK19" s="240"/>
    </row>
    <row r="20" spans="1:37" s="72" customFormat="1" ht="13.5" customHeight="1">
      <c r="A20" s="136">
        <v>10</v>
      </c>
      <c r="B20" s="133">
        <v>246</v>
      </c>
      <c r="C20" s="134" t="str">
        <f>VLOOKUP(B20,'Уч дев'!$A$3:$G$527,2,FALSE)</f>
        <v>Малкина Карина</v>
      </c>
      <c r="D20" s="135">
        <f>VLOOKUP(B20,'Уч дев'!$A$3:$G$527,3,FALSE)</f>
        <v>2004</v>
      </c>
      <c r="E20" s="136">
        <f>VLOOKUP(B20,'Уч дев'!$A$3:$G$527,4,FALSE)</f>
        <v>0</v>
      </c>
      <c r="F20" s="134" t="str">
        <f>VLOOKUP(B20,'Уч дев'!$A$3:$G$527,5,FALSE)</f>
        <v>Пензенская</v>
      </c>
      <c r="G20" s="138" t="str">
        <f>VLOOKUP(B20,'Уч дев'!$A$3:$G$527,6,FALSE)</f>
        <v>Засечное</v>
      </c>
      <c r="H20" s="158" t="str">
        <f t="shared" si="0"/>
        <v>6:11,6</v>
      </c>
      <c r="I20" s="180" t="str">
        <f t="shared" si="1"/>
        <v>1ю</v>
      </c>
      <c r="J20" s="181">
        <f>VLOOKUP(B20,'Уч дев'!$A$3:$I$527,8,FALSE)</f>
        <v>0</v>
      </c>
      <c r="K20" s="180"/>
      <c r="L20" s="218" t="s">
        <v>523</v>
      </c>
      <c r="M20" s="218" t="s">
        <v>598</v>
      </c>
      <c r="N20" s="219">
        <f t="shared" si="2"/>
        <v>611.6</v>
      </c>
      <c r="O20" s="184" t="str">
        <f>VLOOKUP(B20,'Уч дев'!$A$3:$G$527,7,FALSE)</f>
        <v>Чернышов А.В.</v>
      </c>
      <c r="P20" s="57"/>
      <c r="AE20" s="240"/>
      <c r="AF20" s="240"/>
      <c r="AG20" s="240"/>
      <c r="AH20" s="240"/>
      <c r="AI20" s="240"/>
      <c r="AJ20" s="240"/>
      <c r="AK20" s="240"/>
    </row>
    <row r="21" spans="1:37" s="72" customFormat="1" ht="15" customHeight="1" hidden="1">
      <c r="A21" s="208"/>
      <c r="B21" s="209">
        <v>248</v>
      </c>
      <c r="C21" s="210" t="e">
        <f>VLOOKUP(B21,'Уч дев'!$A$3:$G$527,2,FALSE)</f>
        <v>#N/A</v>
      </c>
      <c r="D21" s="211" t="e">
        <f>VLOOKUP(B21,'Уч дев'!$A$3:$G$527,3,FALSE)</f>
        <v>#N/A</v>
      </c>
      <c r="E21" s="208" t="e">
        <f>VLOOKUP(B21,'Уч дев'!$A$3:$G$527,4,FALSE)</f>
        <v>#N/A</v>
      </c>
      <c r="F21" s="210" t="e">
        <f>VLOOKUP(B21,'Уч дев'!$A$3:$G$527,5,FALSE)</f>
        <v>#N/A</v>
      </c>
      <c r="G21" s="212" t="e">
        <f>VLOOKUP(B21,'Уч дев'!$A$3:$G$527,6,FALSE)</f>
        <v>#N/A</v>
      </c>
      <c r="H21" s="213" t="str">
        <f t="shared" si="0"/>
        <v>н.я:</v>
      </c>
      <c r="I21" s="222"/>
      <c r="J21" s="223" t="e">
        <f>VLOOKUP(B21,'Уч дев'!$A$3:$I$527,8,FALSE)</f>
        <v>#N/A</v>
      </c>
      <c r="K21" s="222"/>
      <c r="L21" s="224" t="s">
        <v>526</v>
      </c>
      <c r="M21" s="224"/>
      <c r="N21" s="225" t="e">
        <f t="shared" si="2"/>
        <v>#VALUE!</v>
      </c>
      <c r="O21" s="226" t="e">
        <f>VLOOKUP(B21,'Уч дев'!$A$3:$G$527,7,FALSE)</f>
        <v>#N/A</v>
      </c>
      <c r="P21" s="227"/>
      <c r="Q21" s="239"/>
      <c r="R21" s="239"/>
      <c r="S21" s="239"/>
      <c r="T21" s="239"/>
      <c r="AE21" s="240"/>
      <c r="AF21" s="240"/>
      <c r="AG21" s="240"/>
      <c r="AH21" s="240"/>
      <c r="AI21" s="240"/>
      <c r="AJ21" s="240"/>
      <c r="AK21" s="240"/>
    </row>
    <row r="22" spans="1:37" s="72" customFormat="1" ht="15" customHeight="1" hidden="1">
      <c r="A22" s="129"/>
      <c r="B22" s="126">
        <v>642</v>
      </c>
      <c r="C22" s="130" t="str">
        <f>VLOOKUP(B22,'Уч дев'!$A$3:$G$527,2,FALSE)</f>
        <v>Валялкина Ксения</v>
      </c>
      <c r="D22" s="128">
        <f>VLOOKUP(B22,'Уч дев'!$A$3:$G$527,3,FALSE)</f>
        <v>2005</v>
      </c>
      <c r="E22" s="129">
        <f>VLOOKUP(B22,'Уч дев'!$A$3:$G$527,4,FALSE)</f>
        <v>0</v>
      </c>
      <c r="F22" s="130" t="str">
        <f>VLOOKUP(B22,'Уч дев'!$A$3:$G$527,5,FALSE)</f>
        <v>Пензенская</v>
      </c>
      <c r="G22" s="132" t="str">
        <f>VLOOKUP(B22,'Уч дев'!$A$3:$G$527,6,FALSE)</f>
        <v>КСШОР</v>
      </c>
      <c r="H22" s="151" t="str">
        <f t="shared" si="0"/>
        <v>н.я:</v>
      </c>
      <c r="I22" s="228"/>
      <c r="J22" s="229">
        <f>VLOOKUP(B22,'Уч дев'!$A$3:$I$527,8,FALSE)</f>
        <v>0</v>
      </c>
      <c r="K22" s="228"/>
      <c r="L22" s="230" t="s">
        <v>526</v>
      </c>
      <c r="M22" s="230"/>
      <c r="N22" s="231" t="e">
        <f t="shared" si="2"/>
        <v>#VALUE!</v>
      </c>
      <c r="O22" s="232" t="str">
        <f>VLOOKUP(B22,'Уч дев'!$A$3:$G$527,7,FALSE)</f>
        <v>Андреев В.В,,Кузнецов В.Б.</v>
      </c>
      <c r="P22" s="228"/>
      <c r="Q22" s="154"/>
      <c r="R22" s="154"/>
      <c r="S22" s="154"/>
      <c r="T22" s="154"/>
      <c r="U22" s="115"/>
      <c r="W22" s="115"/>
      <c r="X22" s="73"/>
      <c r="Y22" s="115"/>
      <c r="Z22" s="115"/>
      <c r="AA22" s="115"/>
      <c r="AB22" s="115"/>
      <c r="AC22" s="115"/>
      <c r="AD22" s="115"/>
      <c r="AE22" s="241"/>
      <c r="AF22" s="241"/>
      <c r="AG22" s="241"/>
      <c r="AH22" s="241"/>
      <c r="AI22" s="241"/>
      <c r="AJ22" s="241"/>
      <c r="AK22" s="241"/>
    </row>
    <row r="23" spans="1:37" s="1" customFormat="1" ht="15.75" customHeight="1">
      <c r="A23" s="16" t="s">
        <v>527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58"/>
      <c r="V23" s="57"/>
      <c r="W23" s="57"/>
      <c r="X23" s="57"/>
      <c r="Y23" s="57"/>
      <c r="Z23" s="57"/>
      <c r="AA23" s="57"/>
      <c r="AB23" s="57"/>
      <c r="AC23" s="57"/>
      <c r="AD23" s="57"/>
      <c r="AE23" s="58"/>
      <c r="AF23" s="57"/>
      <c r="AG23" s="57"/>
      <c r="AH23" s="58"/>
      <c r="AI23" s="57"/>
      <c r="AJ23" s="57"/>
      <c r="AK23" s="57"/>
    </row>
    <row r="24" spans="1:37" s="1" customFormat="1" ht="15.75" customHeight="1">
      <c r="A24" s="20" t="s">
        <v>695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58"/>
      <c r="V24" s="58"/>
      <c r="W24" s="72"/>
      <c r="X24" s="73"/>
      <c r="Y24" s="74"/>
      <c r="Z24" s="74"/>
      <c r="AA24" s="74"/>
      <c r="AB24" s="74"/>
      <c r="AC24" s="74"/>
      <c r="AD24" s="74"/>
      <c r="AE24" s="57"/>
      <c r="AF24" s="57"/>
      <c r="AG24" s="57"/>
      <c r="AH24" s="57"/>
      <c r="AI24" s="57"/>
      <c r="AJ24" s="57"/>
      <c r="AK24" s="57"/>
    </row>
    <row r="25" spans="1:37" s="2" customFormat="1" ht="13.5" customHeight="1">
      <c r="A25" s="21"/>
      <c r="B25" s="22"/>
      <c r="C25" s="23"/>
      <c r="D25" s="24"/>
      <c r="E25" s="25"/>
      <c r="F25" s="26"/>
      <c r="G25" s="27"/>
      <c r="H25" s="206" t="s">
        <v>512</v>
      </c>
      <c r="I25" s="206"/>
      <c r="J25" s="206"/>
      <c r="K25" s="206"/>
      <c r="L25" s="206"/>
      <c r="M25" s="206"/>
      <c r="N25" s="206"/>
      <c r="O25" s="233" t="s">
        <v>703</v>
      </c>
      <c r="P25" s="146" t="s">
        <v>529</v>
      </c>
      <c r="Q25" s="146"/>
      <c r="R25" s="147"/>
      <c r="S25" s="147"/>
      <c r="T25" s="147"/>
      <c r="U25" s="60"/>
      <c r="V25" s="72"/>
      <c r="W25" s="72"/>
      <c r="X25" s="73"/>
      <c r="Y25" s="75"/>
      <c r="Z25" s="75"/>
      <c r="AA25" s="75"/>
      <c r="AB25" s="75"/>
      <c r="AC25" s="75"/>
      <c r="AD25" s="75"/>
      <c r="AE25" s="200"/>
      <c r="AF25" s="200"/>
      <c r="AG25" s="200"/>
      <c r="AH25" s="200"/>
      <c r="AI25" s="200"/>
      <c r="AJ25" s="200"/>
      <c r="AK25" s="200"/>
    </row>
    <row r="26" spans="1:37" s="3" customFormat="1" ht="28.5" customHeight="1">
      <c r="A26" s="29" t="s">
        <v>505</v>
      </c>
      <c r="B26" s="29" t="s">
        <v>506</v>
      </c>
      <c r="C26" s="29" t="s">
        <v>2</v>
      </c>
      <c r="D26" s="30" t="s">
        <v>3</v>
      </c>
      <c r="E26" s="29" t="s">
        <v>4</v>
      </c>
      <c r="F26" s="29" t="s">
        <v>5</v>
      </c>
      <c r="G26" s="80" t="s">
        <v>6</v>
      </c>
      <c r="H26" s="207" t="s">
        <v>508</v>
      </c>
      <c r="I26" s="92" t="s">
        <v>509</v>
      </c>
      <c r="J26" s="92"/>
      <c r="K26" s="92" t="s">
        <v>510</v>
      </c>
      <c r="L26" s="215" t="s">
        <v>647</v>
      </c>
      <c r="M26" s="215" t="s">
        <v>648</v>
      </c>
      <c r="N26" s="216" t="s">
        <v>649</v>
      </c>
      <c r="O26" s="217" t="s">
        <v>7</v>
      </c>
      <c r="P26" s="188" t="s">
        <v>514</v>
      </c>
      <c r="Q26" s="188"/>
      <c r="R26" s="188"/>
      <c r="S26" s="189" t="s">
        <v>515</v>
      </c>
      <c r="T26" s="188" t="s">
        <v>505</v>
      </c>
      <c r="U26" s="105"/>
      <c r="V26" s="191"/>
      <c r="W26" s="191"/>
      <c r="X26" s="201"/>
      <c r="AE26" s="57"/>
      <c r="AF26" s="57"/>
      <c r="AG26" s="57"/>
      <c r="AH26" s="57"/>
      <c r="AI26" s="57"/>
      <c r="AJ26" s="57"/>
      <c r="AK26" s="57"/>
    </row>
    <row r="27" spans="1:37" s="115" customFormat="1" ht="13.5" customHeight="1">
      <c r="A27" s="136">
        <v>1</v>
      </c>
      <c r="B27" s="133">
        <v>409</v>
      </c>
      <c r="C27" s="134" t="str">
        <f>VLOOKUP(B27,'Уч дев'!$A$3:$G$527,2,FALSE)</f>
        <v>Самойлова Юлия</v>
      </c>
      <c r="D27" s="135">
        <f>VLOOKUP(B27,'Уч дев'!$A$3:$G$527,3,FALSE)</f>
        <v>2003</v>
      </c>
      <c r="E27" s="136" t="str">
        <f>VLOOKUP(B27,'Уч дев'!$A$3:$G$527,4,FALSE)</f>
        <v>КМС</v>
      </c>
      <c r="F27" s="134" t="str">
        <f>VLOOKUP(B27,'Уч дев'!$A$3:$G$527,5,FALSE)</f>
        <v>Самарская</v>
      </c>
      <c r="G27" s="138" t="str">
        <f>VLOOKUP(B27,'Уч дев'!$A$3:$G$527,6,FALSE)</f>
        <v>СШОР-2 Самара</v>
      </c>
      <c r="H27" s="158" t="str">
        <f aca="true" t="shared" si="3" ref="H27:H38">CONCATENATE(L27,":",M27)</f>
        <v>4:55,8</v>
      </c>
      <c r="I27" s="180">
        <f aca="true" t="shared" si="4" ref="I27:I35">LOOKUP(N27,$U$1:$AC$1,$U$2:$AC$2)</f>
        <v>1</v>
      </c>
      <c r="J27" s="181">
        <f>VLOOKUP(B27,'Уч дев'!$A$3:$I$527,8,FALSE)</f>
        <v>0</v>
      </c>
      <c r="K27" s="180"/>
      <c r="L27" s="218" t="s">
        <v>521</v>
      </c>
      <c r="M27" s="218" t="s">
        <v>704</v>
      </c>
      <c r="N27" s="219">
        <f aca="true" t="shared" si="5" ref="N27:N38">(L27*100)+M27</f>
        <v>455.8</v>
      </c>
      <c r="O27" s="184" t="str">
        <f>VLOOKUP(B27,'Уч дев'!$A$3:$G$527,7,FALSE)</f>
        <v>Зайцев И.С., Андронов Ю.В.</v>
      </c>
      <c r="P27" s="57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240"/>
      <c r="AF27" s="240"/>
      <c r="AG27" s="240"/>
      <c r="AH27" s="240"/>
      <c r="AI27" s="240"/>
      <c r="AJ27" s="240"/>
      <c r="AK27" s="240"/>
    </row>
    <row r="28" spans="1:37" s="115" customFormat="1" ht="13.5" customHeight="1">
      <c r="A28" s="136">
        <v>2</v>
      </c>
      <c r="B28" s="133">
        <v>254</v>
      </c>
      <c r="C28" s="134" t="str">
        <f>VLOOKUP(B28,'Уч дев'!$A$3:$G$527,2,FALSE)</f>
        <v>Платонова Анастасия </v>
      </c>
      <c r="D28" s="135">
        <f>VLOOKUP(B28,'Уч дев'!$A$3:$G$527,3,FALSE)</f>
        <v>2003</v>
      </c>
      <c r="E28" s="136">
        <f>VLOOKUP(B28,'Уч дев'!$A$3:$G$527,4,FALSE)</f>
        <v>1</v>
      </c>
      <c r="F28" s="134" t="str">
        <f>VLOOKUP(B28,'Уч дев'!$A$3:$G$527,5,FALSE)</f>
        <v>Пензенская</v>
      </c>
      <c r="G28" s="138" t="str">
        <f>VLOOKUP(B28,'Уч дев'!$A$3:$G$527,6,FALSE)</f>
        <v>КСШОР</v>
      </c>
      <c r="H28" s="158" t="str">
        <f t="shared" si="3"/>
        <v>5:05,2</v>
      </c>
      <c r="I28" s="180">
        <f t="shared" si="4"/>
        <v>2</v>
      </c>
      <c r="J28" s="181">
        <f>VLOOKUP(B28,'Уч дев'!$A$3:$I$527,8,FALSE)</f>
        <v>0</v>
      </c>
      <c r="K28" s="180">
        <v>10</v>
      </c>
      <c r="L28" s="218" t="s">
        <v>522</v>
      </c>
      <c r="M28" s="218" t="s">
        <v>705</v>
      </c>
      <c r="N28" s="219">
        <f t="shared" si="5"/>
        <v>505.2</v>
      </c>
      <c r="O28" s="184" t="str">
        <f>VLOOKUP(B28,'Уч дев'!$A$3:$G$527,7,FALSE)</f>
        <v>Андреев В.В. Кузнецов В.Б.</v>
      </c>
      <c r="P28" s="57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241"/>
      <c r="AF28" s="241"/>
      <c r="AG28" s="241"/>
      <c r="AH28" s="241"/>
      <c r="AI28" s="241"/>
      <c r="AJ28" s="241"/>
      <c r="AK28" s="241"/>
    </row>
    <row r="29" spans="1:37" s="115" customFormat="1" ht="13.5" customHeight="1">
      <c r="A29" s="136">
        <v>3</v>
      </c>
      <c r="B29" s="133">
        <v>401</v>
      </c>
      <c r="C29" s="134" t="str">
        <f>VLOOKUP(B29,'Уч дев'!$A$3:$G$527,2,FALSE)</f>
        <v>Беспалова Елизавета</v>
      </c>
      <c r="D29" s="135">
        <f>VLOOKUP(B29,'Уч дев'!$A$3:$G$527,3,FALSE)</f>
        <v>2002</v>
      </c>
      <c r="E29" s="136">
        <f>VLOOKUP(B29,'Уч дев'!$A$3:$G$527,4,FALSE)</f>
        <v>1</v>
      </c>
      <c r="F29" s="134" t="str">
        <f>VLOOKUP(B29,'Уч дев'!$A$3:$G$527,5,FALSE)</f>
        <v>Самарская</v>
      </c>
      <c r="G29" s="138" t="str">
        <f>VLOOKUP(B29,'Уч дев'!$A$3:$G$527,6,FALSE)</f>
        <v>СШОР-2 Самара</v>
      </c>
      <c r="H29" s="158" t="str">
        <f t="shared" si="3"/>
        <v>5:06,0</v>
      </c>
      <c r="I29" s="180">
        <f t="shared" si="4"/>
        <v>2</v>
      </c>
      <c r="J29" s="181">
        <f>VLOOKUP(B29,'Уч дев'!$A$3:$I$527,8,FALSE)</f>
        <v>0</v>
      </c>
      <c r="K29" s="180"/>
      <c r="L29" s="218" t="s">
        <v>522</v>
      </c>
      <c r="M29" s="218" t="s">
        <v>628</v>
      </c>
      <c r="N29" s="219">
        <f t="shared" si="5"/>
        <v>506</v>
      </c>
      <c r="O29" s="184" t="str">
        <f>VLOOKUP(B29,'Уч дев'!$A$3:$G$527,7,FALSE)</f>
        <v>Зайцев И.С., Андронов Ю.В.</v>
      </c>
      <c r="P29" s="180"/>
      <c r="Q29" s="196"/>
      <c r="R29" s="196"/>
      <c r="S29" s="196"/>
      <c r="T29" s="196"/>
      <c r="V29" s="72"/>
      <c r="W29" s="72"/>
      <c r="X29" s="73"/>
      <c r="AE29" s="241"/>
      <c r="AF29" s="241"/>
      <c r="AG29" s="241"/>
      <c r="AH29" s="241"/>
      <c r="AI29" s="241"/>
      <c r="AJ29" s="241"/>
      <c r="AK29" s="241"/>
    </row>
    <row r="30" spans="1:37" s="115" customFormat="1" ht="13.5" customHeight="1">
      <c r="A30" s="136">
        <v>4</v>
      </c>
      <c r="B30" s="133">
        <v>266</v>
      </c>
      <c r="C30" s="134" t="str">
        <f>VLOOKUP(B30,'Уч дев'!$A$3:$G$527,2,FALSE)</f>
        <v>Каримова Валерия</v>
      </c>
      <c r="D30" s="135">
        <f>VLOOKUP(B30,'Уч дев'!$A$3:$G$527,3,FALSE)</f>
        <v>2003</v>
      </c>
      <c r="E30" s="136">
        <f>VLOOKUP(B30,'Уч дев'!$A$3:$G$527,4,FALSE)</f>
        <v>1</v>
      </c>
      <c r="F30" s="134" t="str">
        <f>VLOOKUP(B30,'Уч дев'!$A$3:$G$527,5,FALSE)</f>
        <v>Пензенская</v>
      </c>
      <c r="G30" s="138" t="str">
        <f>VLOOKUP(B30,'Уч дев'!$A$3:$G$527,6,FALSE)</f>
        <v>КСШОР,СОШ Оленевка</v>
      </c>
      <c r="H30" s="158" t="str">
        <f t="shared" si="3"/>
        <v>5:06,8</v>
      </c>
      <c r="I30" s="180">
        <f t="shared" si="4"/>
        <v>2</v>
      </c>
      <c r="J30" s="181">
        <f>VLOOKUP(B30,'Уч дев'!$A$3:$I$527,8,FALSE)</f>
        <v>0</v>
      </c>
      <c r="K30" s="180">
        <v>7</v>
      </c>
      <c r="L30" s="218" t="s">
        <v>522</v>
      </c>
      <c r="M30" s="218" t="s">
        <v>706</v>
      </c>
      <c r="N30" s="219">
        <f t="shared" si="5"/>
        <v>506.8</v>
      </c>
      <c r="O30" s="184" t="str">
        <f>VLOOKUP(B30,'Уч дев'!$A$3:$G$527,7,FALSE)</f>
        <v>Димаев Р.Р.,Димаев М.Р.</v>
      </c>
      <c r="P30" s="180"/>
      <c r="Q30" s="196"/>
      <c r="R30" s="196"/>
      <c r="S30" s="196"/>
      <c r="T30" s="196"/>
      <c r="V30" s="72"/>
      <c r="W30" s="72"/>
      <c r="X30" s="73"/>
      <c r="AE30" s="240"/>
      <c r="AF30" s="240"/>
      <c r="AG30" s="240"/>
      <c r="AH30" s="240"/>
      <c r="AI30" s="240"/>
      <c r="AJ30" s="240"/>
      <c r="AK30" s="240"/>
    </row>
    <row r="31" spans="1:37" s="115" customFormat="1" ht="13.5" customHeight="1">
      <c r="A31" s="136">
        <v>5</v>
      </c>
      <c r="B31" s="133">
        <v>400</v>
      </c>
      <c r="C31" s="134" t="str">
        <f>VLOOKUP(B31,'Уч дев'!$A$3:$G$527,2,FALSE)</f>
        <v>Бильданова Фатима</v>
      </c>
      <c r="D31" s="135">
        <f>VLOOKUP(B31,'Уч дев'!$A$3:$G$527,3,FALSE)</f>
        <v>2002</v>
      </c>
      <c r="E31" s="136">
        <f>VLOOKUP(B31,'Уч дев'!$A$3:$G$527,4,FALSE)</f>
        <v>2</v>
      </c>
      <c r="F31" s="134" t="str">
        <f>VLOOKUP(B31,'Уч дев'!$A$3:$G$527,5,FALSE)</f>
        <v>Самарская</v>
      </c>
      <c r="G31" s="138" t="str">
        <f>VLOOKUP(B31,'Уч дев'!$A$3:$G$527,6,FALSE)</f>
        <v>СШОР-2 Самара</v>
      </c>
      <c r="H31" s="158" t="str">
        <f t="shared" si="3"/>
        <v>5:26,9</v>
      </c>
      <c r="I31" s="180">
        <f t="shared" si="4"/>
        <v>3</v>
      </c>
      <c r="J31" s="181">
        <f>VLOOKUP(B31,'Уч дев'!$A$3:$I$527,8,FALSE)</f>
        <v>0</v>
      </c>
      <c r="K31" s="180"/>
      <c r="L31" s="218" t="s">
        <v>522</v>
      </c>
      <c r="M31" s="218" t="s">
        <v>707</v>
      </c>
      <c r="N31" s="219">
        <f t="shared" si="5"/>
        <v>526.9</v>
      </c>
      <c r="O31" s="184" t="str">
        <f>VLOOKUP(B31,'Уч дев'!$A$3:$G$527,7,FALSE)</f>
        <v>Зайцев И.С., Андронов Ю.В.</v>
      </c>
      <c r="P31" s="220"/>
      <c r="Q31" s="236"/>
      <c r="R31" s="236"/>
      <c r="S31" s="237"/>
      <c r="T31" s="236"/>
      <c r="U31" s="60"/>
      <c r="V31" s="112"/>
      <c r="W31" s="72"/>
      <c r="X31" s="73"/>
      <c r="Y31" s="76"/>
      <c r="Z31" s="76"/>
      <c r="AA31" s="76"/>
      <c r="AB31" s="76"/>
      <c r="AC31" s="76"/>
      <c r="AD31" s="76"/>
      <c r="AE31" s="241"/>
      <c r="AF31" s="241"/>
      <c r="AG31" s="241"/>
      <c r="AH31" s="241"/>
      <c r="AI31" s="241"/>
      <c r="AJ31" s="241"/>
      <c r="AK31" s="241"/>
    </row>
    <row r="32" spans="1:37" s="115" customFormat="1" ht="13.5" customHeight="1">
      <c r="A32" s="136">
        <v>6</v>
      </c>
      <c r="B32" s="133">
        <v>277</v>
      </c>
      <c r="C32" s="134" t="str">
        <f>VLOOKUP(B32,'Уч дев'!$A$3:$G$527,2,FALSE)</f>
        <v>Кемаева Анна</v>
      </c>
      <c r="D32" s="135">
        <f>VLOOKUP(B32,'Уч дев'!$A$3:$G$527,3,FALSE)</f>
        <v>2003</v>
      </c>
      <c r="E32" s="136">
        <f>VLOOKUP(B32,'Уч дев'!$A$3:$G$527,4,FALSE)</f>
        <v>2</v>
      </c>
      <c r="F32" s="134" t="str">
        <f>VLOOKUP(B32,'Уч дев'!$A$3:$G$527,5,FALSE)</f>
        <v>Пензенская</v>
      </c>
      <c r="G32" s="138" t="str">
        <f>VLOOKUP(B32,'Уч дев'!$A$3:$G$527,6,FALSE)</f>
        <v>ДЮСШ-2 Кузнецк</v>
      </c>
      <c r="H32" s="158" t="str">
        <f t="shared" si="3"/>
        <v>5:31,9</v>
      </c>
      <c r="I32" s="180">
        <f t="shared" si="4"/>
        <v>3</v>
      </c>
      <c r="J32" s="181">
        <f>VLOOKUP(B32,'Уч дев'!$A$3:$I$527,8,FALSE)</f>
        <v>0</v>
      </c>
      <c r="K32" s="180"/>
      <c r="L32" s="218" t="s">
        <v>522</v>
      </c>
      <c r="M32" s="218" t="s">
        <v>708</v>
      </c>
      <c r="N32" s="219">
        <f t="shared" si="5"/>
        <v>531.9</v>
      </c>
      <c r="O32" s="184" t="str">
        <f>VLOOKUP(B32,'Уч дев'!$A$3:$G$527,7,FALSE)</f>
        <v>Акатьев В.В.</v>
      </c>
      <c r="P32" s="221"/>
      <c r="Q32" s="238"/>
      <c r="R32" s="238"/>
      <c r="S32" s="238"/>
      <c r="T32" s="238"/>
      <c r="V32" s="72"/>
      <c r="W32" s="72"/>
      <c r="X32" s="72"/>
      <c r="AE32" s="240"/>
      <c r="AF32" s="240"/>
      <c r="AG32" s="240"/>
      <c r="AH32" s="240"/>
      <c r="AI32" s="240"/>
      <c r="AJ32" s="240"/>
      <c r="AK32" s="240"/>
    </row>
    <row r="33" spans="1:37" s="72" customFormat="1" ht="13.5" customHeight="1">
      <c r="A33" s="136">
        <v>7</v>
      </c>
      <c r="B33" s="133">
        <v>138</v>
      </c>
      <c r="C33" s="134" t="str">
        <f>VLOOKUP(B33,'Уч дев'!$A$3:$G$527,2,FALSE)</f>
        <v>Мигунова Алсу</v>
      </c>
      <c r="D33" s="135">
        <f>VLOOKUP(B33,'Уч дев'!$A$3:$G$527,3,FALSE)</f>
        <v>2002</v>
      </c>
      <c r="E33" s="136">
        <f>VLOOKUP(B33,'Уч дев'!$A$3:$G$527,4,FALSE)</f>
        <v>2</v>
      </c>
      <c r="F33" s="134" t="str">
        <f>VLOOKUP(B33,'Уч дев'!$A$3:$G$527,5,FALSE)</f>
        <v>Саратовская</v>
      </c>
      <c r="G33" s="138" t="str">
        <f>VLOOKUP(B33,'Уч дев'!$A$3:$G$527,6,FALSE)</f>
        <v>СШОР-6</v>
      </c>
      <c r="H33" s="158" t="str">
        <f t="shared" si="3"/>
        <v>5:57,0</v>
      </c>
      <c r="I33" s="180" t="str">
        <f t="shared" si="4"/>
        <v>1ю</v>
      </c>
      <c r="J33" s="181">
        <f>VLOOKUP(B33,'Уч дев'!$A$3:$I$527,8,FALSE)</f>
        <v>0</v>
      </c>
      <c r="K33" s="180"/>
      <c r="L33" s="218" t="s">
        <v>522</v>
      </c>
      <c r="M33" s="218" t="s">
        <v>709</v>
      </c>
      <c r="N33" s="219">
        <f t="shared" si="5"/>
        <v>557</v>
      </c>
      <c r="O33" s="184" t="str">
        <f>VLOOKUP(B33,'Уч дев'!$A$3:$G$527,7,FALSE)</f>
        <v>Беликовы Н.И., Ю.Б.</v>
      </c>
      <c r="P33" s="57"/>
      <c r="AE33" s="240"/>
      <c r="AF33" s="240"/>
      <c r="AG33" s="240"/>
      <c r="AH33" s="240"/>
      <c r="AI33" s="240"/>
      <c r="AJ33" s="240"/>
      <c r="AK33" s="240"/>
    </row>
    <row r="34" spans="1:37" s="72" customFormat="1" ht="13.5" customHeight="1">
      <c r="A34" s="136">
        <v>8</v>
      </c>
      <c r="B34" s="133">
        <v>263</v>
      </c>
      <c r="C34" s="134" t="str">
        <f>VLOOKUP(B34,'Уч дев'!$A$3:$G$527,2,FALSE)</f>
        <v>Плаксина Алина </v>
      </c>
      <c r="D34" s="135">
        <f>VLOOKUP(B34,'Уч дев'!$A$3:$G$527,3,FALSE)</f>
        <v>2003</v>
      </c>
      <c r="E34" s="136">
        <f>VLOOKUP(B34,'Уч дев'!$A$3:$G$527,4,FALSE)</f>
        <v>3</v>
      </c>
      <c r="F34" s="134" t="str">
        <f>VLOOKUP(B34,'Уч дев'!$A$3:$G$527,5,FALSE)</f>
        <v>Пензенская</v>
      </c>
      <c r="G34" s="138" t="str">
        <f>VLOOKUP(B34,'Уч дев'!$A$3:$G$527,6,FALSE)</f>
        <v>Мичурино</v>
      </c>
      <c r="H34" s="158" t="str">
        <f t="shared" si="3"/>
        <v>6:06,5</v>
      </c>
      <c r="I34" s="180" t="str">
        <f t="shared" si="4"/>
        <v>1ю</v>
      </c>
      <c r="J34" s="181">
        <f>VLOOKUP(B34,'Уч дев'!$A$3:$I$527,8,FALSE)</f>
        <v>0</v>
      </c>
      <c r="K34" s="180"/>
      <c r="L34" s="218" t="s">
        <v>523</v>
      </c>
      <c r="M34" s="218" t="s">
        <v>611</v>
      </c>
      <c r="N34" s="219">
        <f t="shared" si="5"/>
        <v>606.5</v>
      </c>
      <c r="O34" s="184" t="str">
        <f>VLOOKUP(B34,'Уч дев'!$A$3:$G$527,7,FALSE)</f>
        <v>Андреев В.В</v>
      </c>
      <c r="P34" s="57"/>
      <c r="AE34" s="240"/>
      <c r="AF34" s="240"/>
      <c r="AG34" s="240"/>
      <c r="AH34" s="240"/>
      <c r="AI34" s="240"/>
      <c r="AJ34" s="240"/>
      <c r="AK34" s="240"/>
    </row>
    <row r="35" spans="1:37" s="72" customFormat="1" ht="13.5" customHeight="1">
      <c r="A35" s="136">
        <v>9</v>
      </c>
      <c r="B35" s="133">
        <v>244</v>
      </c>
      <c r="C35" s="134" t="str">
        <f>VLOOKUP(B35,'Уч дев'!$A$3:$G$527,2,FALSE)</f>
        <v>Кадышева Эльнара</v>
      </c>
      <c r="D35" s="135">
        <f>VLOOKUP(B35,'Уч дев'!$A$3:$G$527,3,FALSE)</f>
        <v>2003</v>
      </c>
      <c r="E35" s="136">
        <f>VLOOKUP(B35,'Уч дев'!$A$3:$G$527,4,FALSE)</f>
        <v>0</v>
      </c>
      <c r="F35" s="134" t="str">
        <f>VLOOKUP(B35,'Уч дев'!$A$3:$G$527,5,FALSE)</f>
        <v>Пензенская</v>
      </c>
      <c r="G35" s="138" t="str">
        <f>VLOOKUP(B35,'Уч дев'!$A$3:$G$527,6,FALSE)</f>
        <v>Засечное</v>
      </c>
      <c r="H35" s="158" t="str">
        <f t="shared" si="3"/>
        <v>6:13,1</v>
      </c>
      <c r="I35" s="180" t="str">
        <f t="shared" si="4"/>
        <v>1ю</v>
      </c>
      <c r="J35" s="181">
        <f>VLOOKUP(B35,'Уч дев'!$A$3:$I$527,8,FALSE)</f>
        <v>0</v>
      </c>
      <c r="K35" s="180"/>
      <c r="L35" s="218" t="s">
        <v>523</v>
      </c>
      <c r="M35" s="218" t="s">
        <v>710</v>
      </c>
      <c r="N35" s="219">
        <f t="shared" si="5"/>
        <v>613.1</v>
      </c>
      <c r="O35" s="184" t="str">
        <f>VLOOKUP(B35,'Уч дев'!$A$3:$G$527,7,FALSE)</f>
        <v>Чернышов А.В.</v>
      </c>
      <c r="P35" s="57"/>
      <c r="AE35" s="240"/>
      <c r="AF35" s="240"/>
      <c r="AG35" s="240"/>
      <c r="AH35" s="240"/>
      <c r="AI35" s="240"/>
      <c r="AJ35" s="240"/>
      <c r="AK35" s="240"/>
    </row>
    <row r="36" spans="1:37" s="72" customFormat="1" ht="15" customHeight="1" hidden="1">
      <c r="A36" s="136"/>
      <c r="B36" s="133">
        <v>102</v>
      </c>
      <c r="C36" s="134" t="str">
        <f>VLOOKUP(B36,'Уч дев'!$A$3:$G$527,2,FALSE)</f>
        <v>Ведерникова Валерия</v>
      </c>
      <c r="D36" s="135">
        <f>VLOOKUP(B36,'Уч дев'!$A$3:$G$527,3,FALSE)</f>
        <v>2003</v>
      </c>
      <c r="E36" s="136" t="str">
        <f>VLOOKUP(B36,'Уч дев'!$A$3:$G$527,4,FALSE)</f>
        <v>3</v>
      </c>
      <c r="F36" s="134" t="str">
        <f>VLOOKUP(B36,'Уч дев'!$A$3:$G$527,5,FALSE)</f>
        <v>Саратовская</v>
      </c>
      <c r="G36" s="138" t="str">
        <f>VLOOKUP(B36,'Уч дев'!$A$3:$G$527,6,FALSE)</f>
        <v>СШ Ртищево</v>
      </c>
      <c r="H36" s="158" t="str">
        <f t="shared" si="3"/>
        <v>н.я:</v>
      </c>
      <c r="I36" s="180"/>
      <c r="J36" s="181">
        <f>VLOOKUP(B36,'Уч дев'!$A$3:$I$527,8,FALSE)</f>
        <v>0</v>
      </c>
      <c r="K36" s="180"/>
      <c r="L36" s="218" t="s">
        <v>526</v>
      </c>
      <c r="M36" s="218"/>
      <c r="N36" s="219" t="e">
        <f t="shared" si="5"/>
        <v>#VALUE!</v>
      </c>
      <c r="O36" s="184" t="str">
        <f>VLOOKUP(B36,'Уч дев'!$A$3:$G$527,7,FALSE)</f>
        <v>Земцов М.А.</v>
      </c>
      <c r="P36" s="57"/>
      <c r="AE36" s="240"/>
      <c r="AF36" s="240"/>
      <c r="AG36" s="240"/>
      <c r="AH36" s="240"/>
      <c r="AI36" s="240"/>
      <c r="AJ36" s="240"/>
      <c r="AK36" s="240"/>
    </row>
    <row r="37" spans="1:37" s="72" customFormat="1" ht="15" customHeight="1" hidden="1">
      <c r="A37" s="136"/>
      <c r="B37" s="133">
        <v>53</v>
      </c>
      <c r="C37" s="134" t="e">
        <f>VLOOKUP(B37,'Уч дев'!$A$3:$G$527,2,FALSE)</f>
        <v>#N/A</v>
      </c>
      <c r="D37" s="135" t="e">
        <f>VLOOKUP(B37,'Уч дев'!$A$3:$G$527,3,FALSE)</f>
        <v>#N/A</v>
      </c>
      <c r="E37" s="136" t="e">
        <f>VLOOKUP(B37,'Уч дев'!$A$3:$G$527,4,FALSE)</f>
        <v>#N/A</v>
      </c>
      <c r="F37" s="134" t="e">
        <f>VLOOKUP(B37,'Уч дев'!$A$3:$G$527,5,FALSE)</f>
        <v>#N/A</v>
      </c>
      <c r="G37" s="138" t="e">
        <f>VLOOKUP(B37,'Уч дев'!$A$3:$G$527,6,FALSE)</f>
        <v>#N/A</v>
      </c>
      <c r="H37" s="158" t="str">
        <f t="shared" si="3"/>
        <v>н.я:</v>
      </c>
      <c r="I37" s="180"/>
      <c r="J37" s="181" t="e">
        <f>VLOOKUP(B37,'Уч дев'!$A$3:$I$527,8,FALSE)</f>
        <v>#N/A</v>
      </c>
      <c r="K37" s="180"/>
      <c r="L37" s="218" t="s">
        <v>526</v>
      </c>
      <c r="M37" s="218"/>
      <c r="N37" s="219" t="e">
        <f t="shared" si="5"/>
        <v>#VALUE!</v>
      </c>
      <c r="O37" s="184" t="e">
        <f>VLOOKUP(B37,'Уч дев'!$A$3:$G$527,7,FALSE)</f>
        <v>#N/A</v>
      </c>
      <c r="P37" s="57"/>
      <c r="AE37" s="242"/>
      <c r="AF37" s="242"/>
      <c r="AG37" s="242"/>
      <c r="AH37" s="242"/>
      <c r="AI37" s="242"/>
      <c r="AJ37" s="242"/>
      <c r="AK37" s="242"/>
    </row>
    <row r="38" spans="1:37" s="72" customFormat="1" ht="15" customHeight="1" hidden="1">
      <c r="A38" s="136"/>
      <c r="B38" s="133">
        <v>402</v>
      </c>
      <c r="C38" s="134" t="str">
        <f>VLOOKUP(B38,'Уч дев'!$A$3:$G$527,2,FALSE)</f>
        <v>Панина Анастасия</v>
      </c>
      <c r="D38" s="135">
        <f>VLOOKUP(B38,'Уч дев'!$A$3:$G$527,3,FALSE)</f>
        <v>2002</v>
      </c>
      <c r="E38" s="136">
        <f>VLOOKUP(B38,'Уч дев'!$A$3:$G$527,4,FALSE)</f>
        <v>2</v>
      </c>
      <c r="F38" s="134" t="str">
        <f>VLOOKUP(B38,'Уч дев'!$A$3:$G$527,5,FALSE)</f>
        <v>Самарская</v>
      </c>
      <c r="G38" s="138" t="str">
        <f>VLOOKUP(B38,'Уч дев'!$A$3:$G$527,6,FALSE)</f>
        <v>СШОР-2 Самара</v>
      </c>
      <c r="H38" s="158" t="str">
        <f t="shared" si="3"/>
        <v>н.я:</v>
      </c>
      <c r="I38" s="180"/>
      <c r="J38" s="181">
        <f>VLOOKUP(B38,'Уч дев'!$A$3:$I$527,8,FALSE)</f>
        <v>0</v>
      </c>
      <c r="K38" s="180"/>
      <c r="L38" s="218" t="s">
        <v>526</v>
      </c>
      <c r="M38" s="218"/>
      <c r="N38" s="219" t="e">
        <f t="shared" si="5"/>
        <v>#VALUE!</v>
      </c>
      <c r="O38" s="184" t="str">
        <f>VLOOKUP(B38,'Уч дев'!$A$3:$G$527,7,FALSE)</f>
        <v>Зайцев И.С., Андронов Ю.В.</v>
      </c>
      <c r="P38" s="221"/>
      <c r="Q38" s="238"/>
      <c r="R38" s="238"/>
      <c r="S38" s="238"/>
      <c r="T38" s="238"/>
      <c r="U38" s="60"/>
      <c r="W38" s="112"/>
      <c r="X38" s="112"/>
      <c r="Y38" s="115"/>
      <c r="Z38" s="115"/>
      <c r="AA38" s="115"/>
      <c r="AB38" s="115"/>
      <c r="AC38" s="115"/>
      <c r="AD38" s="115"/>
      <c r="AE38" s="240"/>
      <c r="AF38" s="240"/>
      <c r="AG38" s="240"/>
      <c r="AH38" s="240"/>
      <c r="AI38" s="240"/>
      <c r="AJ38" s="240"/>
      <c r="AK38" s="240"/>
    </row>
    <row r="39" spans="1:37" s="74" customFormat="1" ht="15.75" customHeight="1">
      <c r="A39" s="142" t="s">
        <v>711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58"/>
      <c r="V39" s="57"/>
      <c r="W39" s="57"/>
      <c r="X39" s="57"/>
      <c r="Y39" s="57"/>
      <c r="Z39" s="57"/>
      <c r="AA39" s="57"/>
      <c r="AB39" s="57"/>
      <c r="AC39" s="57"/>
      <c r="AD39" s="57"/>
      <c r="AE39" s="58"/>
      <c r="AF39" s="57"/>
      <c r="AG39" s="57"/>
      <c r="AH39" s="58"/>
      <c r="AI39" s="57"/>
      <c r="AJ39" s="57"/>
      <c r="AK39" s="57"/>
    </row>
    <row r="40" spans="1:37" s="1" customFormat="1" ht="15.75" customHeight="1">
      <c r="A40" s="20" t="s">
        <v>695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58"/>
      <c r="V40" s="58"/>
      <c r="W40" s="72"/>
      <c r="X40" s="73"/>
      <c r="Y40" s="74"/>
      <c r="Z40" s="74"/>
      <c r="AA40" s="74"/>
      <c r="AB40" s="74"/>
      <c r="AC40" s="74"/>
      <c r="AD40" s="74"/>
      <c r="AE40" s="57"/>
      <c r="AF40" s="57"/>
      <c r="AG40" s="57"/>
      <c r="AH40" s="57"/>
      <c r="AI40" s="57"/>
      <c r="AJ40" s="57"/>
      <c r="AK40" s="57"/>
    </row>
    <row r="41" spans="1:37" s="2" customFormat="1" ht="13.5" customHeight="1">
      <c r="A41" s="21"/>
      <c r="B41" s="22"/>
      <c r="C41" s="23"/>
      <c r="D41" s="24"/>
      <c r="E41" s="25"/>
      <c r="F41" s="26"/>
      <c r="G41" s="27"/>
      <c r="H41" s="206" t="s">
        <v>512</v>
      </c>
      <c r="I41" s="206"/>
      <c r="J41" s="206"/>
      <c r="K41" s="206"/>
      <c r="L41" s="206"/>
      <c r="M41" s="206"/>
      <c r="N41" s="206"/>
      <c r="O41" s="233" t="s">
        <v>712</v>
      </c>
      <c r="P41" s="146" t="s">
        <v>529</v>
      </c>
      <c r="Q41" s="146"/>
      <c r="R41" s="147"/>
      <c r="S41" s="147"/>
      <c r="T41" s="147"/>
      <c r="U41" s="60"/>
      <c r="V41" s="72"/>
      <c r="W41" s="72"/>
      <c r="X41" s="73"/>
      <c r="Y41" s="75"/>
      <c r="Z41" s="75"/>
      <c r="AA41" s="75"/>
      <c r="AB41" s="75"/>
      <c r="AC41" s="75"/>
      <c r="AD41" s="75"/>
      <c r="AE41" s="200"/>
      <c r="AF41" s="200"/>
      <c r="AG41" s="200"/>
      <c r="AH41" s="200"/>
      <c r="AI41" s="200"/>
      <c r="AJ41" s="200"/>
      <c r="AK41" s="200"/>
    </row>
    <row r="42" spans="1:37" s="3" customFormat="1" ht="28.5" customHeight="1">
      <c r="A42" s="29" t="s">
        <v>505</v>
      </c>
      <c r="B42" s="29" t="s">
        <v>506</v>
      </c>
      <c r="C42" s="29" t="s">
        <v>2</v>
      </c>
      <c r="D42" s="30" t="s">
        <v>3</v>
      </c>
      <c r="E42" s="29" t="s">
        <v>4</v>
      </c>
      <c r="F42" s="29" t="s">
        <v>5</v>
      </c>
      <c r="G42" s="80" t="s">
        <v>6</v>
      </c>
      <c r="H42" s="207" t="s">
        <v>508</v>
      </c>
      <c r="I42" s="92" t="s">
        <v>509</v>
      </c>
      <c r="J42" s="92"/>
      <c r="K42" s="92" t="s">
        <v>510</v>
      </c>
      <c r="L42" s="215" t="s">
        <v>647</v>
      </c>
      <c r="M42" s="215" t="s">
        <v>648</v>
      </c>
      <c r="N42" s="216" t="s">
        <v>649</v>
      </c>
      <c r="O42" s="217" t="s">
        <v>7</v>
      </c>
      <c r="P42" s="188" t="s">
        <v>514</v>
      </c>
      <c r="Q42" s="188"/>
      <c r="R42" s="188"/>
      <c r="S42" s="189" t="s">
        <v>515</v>
      </c>
      <c r="T42" s="188" t="s">
        <v>505</v>
      </c>
      <c r="U42" s="105"/>
      <c r="V42" s="191"/>
      <c r="W42" s="191"/>
      <c r="X42" s="201"/>
      <c r="AE42" s="57"/>
      <c r="AF42" s="57"/>
      <c r="AG42" s="57"/>
      <c r="AH42" s="57"/>
      <c r="AI42" s="57"/>
      <c r="AJ42" s="57"/>
      <c r="AK42" s="57"/>
    </row>
    <row r="43" spans="1:37" s="72" customFormat="1" ht="15" customHeight="1">
      <c r="A43" s="136">
        <v>1</v>
      </c>
      <c r="B43" s="133">
        <v>394</v>
      </c>
      <c r="C43" s="134" t="str">
        <f>VLOOKUP(B43,'Уч дев'!$A$3:$G$527,2,FALSE)</f>
        <v>Комарницкая Кристина</v>
      </c>
      <c r="D43" s="135">
        <f>VLOOKUP(B43,'Уч дев'!$A$3:$G$527,3,FALSE)</f>
        <v>2001</v>
      </c>
      <c r="E43" s="136">
        <f>VLOOKUP(B43,'Уч дев'!$A$3:$G$527,4,FALSE)</f>
        <v>1</v>
      </c>
      <c r="F43" s="134" t="str">
        <f>VLOOKUP(B43,'Уч дев'!$A$3:$G$527,5,FALSE)</f>
        <v>Самарская</v>
      </c>
      <c r="G43" s="138" t="str">
        <f>VLOOKUP(B43,'Уч дев'!$A$3:$G$527,6,FALSE)</f>
        <v>СШОР-2 Самара</v>
      </c>
      <c r="H43" s="158" t="str">
        <f aca="true" t="shared" si="6" ref="H43:H49">CONCATENATE(L43,":",M43)</f>
        <v>4:59,3</v>
      </c>
      <c r="I43" s="180">
        <f aca="true" t="shared" si="7" ref="I43:I49">LOOKUP(N43,$U$1:$AC$1,$U$2:$AC$2)</f>
        <v>2</v>
      </c>
      <c r="J43" s="181">
        <f>VLOOKUP(B43,'Уч дев'!$A$3:$I$527,8,FALSE)</f>
        <v>0</v>
      </c>
      <c r="K43" s="180"/>
      <c r="L43" s="218" t="s">
        <v>521</v>
      </c>
      <c r="M43" s="218" t="s">
        <v>713</v>
      </c>
      <c r="N43" s="219">
        <f aca="true" t="shared" si="8" ref="N43:N49">(L43*100)+M43</f>
        <v>459.3</v>
      </c>
      <c r="O43" s="184" t="str">
        <f>VLOOKUP(B43,'Уч дев'!$A$3:$G$527,7,FALSE)</f>
        <v>Зайцев И.С., Андронов Ю.В.</v>
      </c>
      <c r="P43" s="57"/>
      <c r="AE43" s="240"/>
      <c r="AF43" s="240"/>
      <c r="AG43" s="240"/>
      <c r="AH43" s="240"/>
      <c r="AI43" s="240"/>
      <c r="AJ43" s="240"/>
      <c r="AK43" s="240"/>
    </row>
    <row r="44" spans="1:37" s="72" customFormat="1" ht="15" customHeight="1">
      <c r="A44" s="136">
        <v>2</v>
      </c>
      <c r="B44" s="133">
        <v>185</v>
      </c>
      <c r="C44" s="134" t="str">
        <f>VLOOKUP(B44,'Уч дев'!$A$3:$G$527,2,FALSE)</f>
        <v>Степанова Дарья</v>
      </c>
      <c r="D44" s="135">
        <f>VLOOKUP(B44,'Уч дев'!$A$3:$G$527,3,FALSE)</f>
        <v>2001</v>
      </c>
      <c r="E44" s="136"/>
      <c r="F44" s="134" t="str">
        <f>VLOOKUP(B44,'Уч дев'!$A$3:$G$527,5,FALSE)</f>
        <v>Пензенская</v>
      </c>
      <c r="G44" s="138" t="str">
        <f>VLOOKUP(B44,'Уч дев'!$A$3:$G$527,6,FALSE)</f>
        <v>СШ-6</v>
      </c>
      <c r="H44" s="158" t="str">
        <f t="shared" si="6"/>
        <v>5:03,4</v>
      </c>
      <c r="I44" s="180">
        <f t="shared" si="7"/>
        <v>2</v>
      </c>
      <c r="J44" s="181">
        <f>VLOOKUP(B44,'Уч дев'!$A$3:$I$527,8,FALSE)</f>
        <v>0</v>
      </c>
      <c r="K44" s="180"/>
      <c r="L44" s="218" t="s">
        <v>522</v>
      </c>
      <c r="M44" s="218" t="s">
        <v>702</v>
      </c>
      <c r="N44" s="219">
        <f t="shared" si="8"/>
        <v>503.4</v>
      </c>
      <c r="O44" s="184" t="str">
        <f>VLOOKUP(B44,'Уч дев'!$A$3:$G$527,7,FALSE)</f>
        <v>Дубоносова С.В.</v>
      </c>
      <c r="P44" s="57"/>
      <c r="AE44" s="240"/>
      <c r="AF44" s="240"/>
      <c r="AG44" s="240"/>
      <c r="AH44" s="240"/>
      <c r="AI44" s="240"/>
      <c r="AJ44" s="240"/>
      <c r="AK44" s="240"/>
    </row>
    <row r="45" spans="1:37" s="72" customFormat="1" ht="15" customHeight="1">
      <c r="A45" s="136">
        <v>3</v>
      </c>
      <c r="B45" s="133">
        <v>349</v>
      </c>
      <c r="C45" s="134" t="str">
        <f>VLOOKUP(B45,'Уч дев'!$A$3:$G$527,2,FALSE)</f>
        <v>Дубровина Екатерина</v>
      </c>
      <c r="D45" s="135">
        <f>VLOOKUP(B45,'Уч дев'!$A$3:$G$527,3,FALSE)</f>
        <v>2000</v>
      </c>
      <c r="E45" s="136" t="str">
        <f>VLOOKUP(B45,'Уч дев'!$A$3:$G$527,4,FALSE)</f>
        <v>2</v>
      </c>
      <c r="F45" s="134" t="str">
        <f>VLOOKUP(B45,'Уч дев'!$A$3:$G$527,5,FALSE)</f>
        <v>Тамбовская</v>
      </c>
      <c r="G45" s="138" t="str">
        <f>VLOOKUP(B45,'Уч дев'!$A$3:$G$527,6,FALSE)</f>
        <v>СШОР-3</v>
      </c>
      <c r="H45" s="158" t="str">
        <f t="shared" si="6"/>
        <v>5:21,3</v>
      </c>
      <c r="I45" s="180">
        <f t="shared" si="7"/>
        <v>3</v>
      </c>
      <c r="J45" s="181">
        <f>VLOOKUP(B45,'Уч дев'!$A$3:$I$527,8,FALSE)</f>
        <v>0</v>
      </c>
      <c r="K45" s="180"/>
      <c r="L45" s="218" t="s">
        <v>522</v>
      </c>
      <c r="M45" s="218" t="s">
        <v>714</v>
      </c>
      <c r="N45" s="219">
        <f t="shared" si="8"/>
        <v>521.3</v>
      </c>
      <c r="O45" s="184" t="str">
        <f>VLOOKUP(B45,'Уч дев'!$A$3:$G$527,7,FALSE)</f>
        <v>Пищиков В.А.,Солтан М.В.</v>
      </c>
      <c r="P45" s="180"/>
      <c r="Q45" s="196"/>
      <c r="R45" s="196"/>
      <c r="S45" s="196"/>
      <c r="T45" s="196"/>
      <c r="U45" s="115"/>
      <c r="W45" s="115"/>
      <c r="X45" s="73"/>
      <c r="Y45" s="115"/>
      <c r="Z45" s="115"/>
      <c r="AA45" s="115"/>
      <c r="AB45" s="115"/>
      <c r="AC45" s="115"/>
      <c r="AD45" s="115"/>
      <c r="AE45" s="241"/>
      <c r="AF45" s="241"/>
      <c r="AG45" s="241"/>
      <c r="AH45" s="241"/>
      <c r="AI45" s="241"/>
      <c r="AJ45" s="241"/>
      <c r="AK45" s="241"/>
    </row>
    <row r="46" spans="1:37" s="72" customFormat="1" ht="15" customHeight="1">
      <c r="A46" s="136">
        <v>4</v>
      </c>
      <c r="B46" s="133">
        <v>195</v>
      </c>
      <c r="C46" s="134" t="str">
        <f>VLOOKUP(B46,'Уч дев'!$A$3:$G$527,2,FALSE)</f>
        <v>Павлова Татьяна</v>
      </c>
      <c r="D46" s="135">
        <f>VLOOKUP(B46,'Уч дев'!$A$3:$G$527,3,FALSE)</f>
        <v>2001</v>
      </c>
      <c r="E46" s="136">
        <f>VLOOKUP(B46,'Уч дев'!$A$3:$G$527,4,FALSE)</f>
        <v>0</v>
      </c>
      <c r="F46" s="134" t="str">
        <f>VLOOKUP(B46,'Уч дев'!$A$3:$G$527,5,FALSE)</f>
        <v>Пензенская</v>
      </c>
      <c r="G46" s="138" t="str">
        <f>VLOOKUP(B46,'Уч дев'!$A$3:$G$527,6,FALSE)</f>
        <v>СШ-6</v>
      </c>
      <c r="H46" s="158" t="str">
        <f t="shared" si="6"/>
        <v>5:27,6</v>
      </c>
      <c r="I46" s="180">
        <f t="shared" si="7"/>
        <v>3</v>
      </c>
      <c r="J46" s="181" t="str">
        <f>VLOOKUP(B46,'Уч дев'!$A$3:$I$527,8,FALSE)</f>
        <v>л</v>
      </c>
      <c r="K46" s="180"/>
      <c r="L46" s="218" t="s">
        <v>522</v>
      </c>
      <c r="M46" s="218" t="s">
        <v>663</v>
      </c>
      <c r="N46" s="219">
        <f t="shared" si="8"/>
        <v>527.6</v>
      </c>
      <c r="O46" s="184" t="str">
        <f>VLOOKUP(B46,'Уч дев'!$A$3:$G$527,7,FALSE)</f>
        <v>Дубоносова С.В.</v>
      </c>
      <c r="P46" s="221"/>
      <c r="Q46" s="238"/>
      <c r="R46" s="238"/>
      <c r="S46" s="238"/>
      <c r="T46" s="238"/>
      <c r="U46" s="60"/>
      <c r="W46" s="112"/>
      <c r="X46" s="112"/>
      <c r="Y46" s="115"/>
      <c r="Z46" s="115"/>
      <c r="AA46" s="115"/>
      <c r="AB46" s="115"/>
      <c r="AC46" s="115"/>
      <c r="AD46" s="115"/>
      <c r="AE46" s="240"/>
      <c r="AF46" s="240"/>
      <c r="AG46" s="240"/>
      <c r="AH46" s="240"/>
      <c r="AI46" s="240"/>
      <c r="AJ46" s="240"/>
      <c r="AK46" s="240"/>
    </row>
    <row r="47" spans="1:37" s="72" customFormat="1" ht="15" customHeight="1">
      <c r="A47" s="136">
        <v>5</v>
      </c>
      <c r="B47" s="133">
        <v>98</v>
      </c>
      <c r="C47" s="134" t="str">
        <f>VLOOKUP(B47,'Уч дев'!$A$3:$G$527,2,FALSE)</f>
        <v>Вагенлейтнер Анастасия</v>
      </c>
      <c r="D47" s="135">
        <f>VLOOKUP(B47,'Уч дев'!$A$3:$G$527,3,FALSE)</f>
        <v>2001</v>
      </c>
      <c r="E47" s="136" t="str">
        <f>VLOOKUP(B47,'Уч дев'!$A$3:$G$527,4,FALSE)</f>
        <v>2</v>
      </c>
      <c r="F47" s="134" t="str">
        <f>VLOOKUP(B47,'Уч дев'!$A$3:$G$527,5,FALSE)</f>
        <v>Саратовская</v>
      </c>
      <c r="G47" s="138" t="str">
        <f>VLOOKUP(B47,'Уч дев'!$A$3:$G$527,6,FALSE)</f>
        <v>СШ Ртищево</v>
      </c>
      <c r="H47" s="158" t="str">
        <f t="shared" si="6"/>
        <v>5:42,7</v>
      </c>
      <c r="I47" s="180">
        <f t="shared" si="7"/>
        <v>3</v>
      </c>
      <c r="J47" s="181">
        <f>VLOOKUP(B47,'Уч дев'!$A$3:$I$527,8,FALSE)</f>
        <v>0</v>
      </c>
      <c r="K47" s="180"/>
      <c r="L47" s="218" t="s">
        <v>522</v>
      </c>
      <c r="M47" s="218" t="s">
        <v>715</v>
      </c>
      <c r="N47" s="219">
        <f t="shared" si="8"/>
        <v>542.7</v>
      </c>
      <c r="O47" s="184" t="str">
        <f>VLOOKUP(B47,'Уч дев'!$A$3:$G$527,7,FALSE)</f>
        <v>Земцов М.А.</v>
      </c>
      <c r="P47" s="57"/>
      <c r="AE47" s="240"/>
      <c r="AF47" s="240"/>
      <c r="AG47" s="240"/>
      <c r="AH47" s="240"/>
      <c r="AI47" s="240"/>
      <c r="AJ47" s="240"/>
      <c r="AK47" s="240"/>
    </row>
    <row r="48" spans="1:37" s="72" customFormat="1" ht="15" customHeight="1">
      <c r="A48" s="136">
        <v>6</v>
      </c>
      <c r="B48" s="133">
        <v>102</v>
      </c>
      <c r="C48" s="134" t="str">
        <f>VLOOKUP(B48,'Уч дев'!$A$3:$G$527,2,FALSE)</f>
        <v>Ведерникова Валерия</v>
      </c>
      <c r="D48" s="135">
        <f>VLOOKUP(B48,'Уч дев'!$A$3:$G$527,3,FALSE)</f>
        <v>2003</v>
      </c>
      <c r="E48" s="136"/>
      <c r="F48" s="134" t="str">
        <f>VLOOKUP(B48,'Уч дев'!$A$3:$G$527,5,FALSE)</f>
        <v>Саратовская</v>
      </c>
      <c r="G48" s="138" t="str">
        <f>VLOOKUP(B48,'Уч дев'!$A$3:$G$527,6,FALSE)</f>
        <v>СШ Ртищево</v>
      </c>
      <c r="H48" s="158" t="str">
        <f t="shared" si="6"/>
        <v>5:51,3</v>
      </c>
      <c r="I48" s="180" t="str">
        <f t="shared" si="7"/>
        <v>1ю</v>
      </c>
      <c r="J48" s="181">
        <f>VLOOKUP(B48,'Уч дев'!$A$3:$I$527,8,FALSE)</f>
        <v>0</v>
      </c>
      <c r="K48" s="180"/>
      <c r="L48" s="218" t="s">
        <v>522</v>
      </c>
      <c r="M48" s="218" t="s">
        <v>716</v>
      </c>
      <c r="N48" s="219">
        <f t="shared" si="8"/>
        <v>551.3</v>
      </c>
      <c r="O48" s="184" t="str">
        <f>VLOOKUP(B48,'Уч дев'!$A$3:$G$527,7,FALSE)</f>
        <v>Земцов М.А.</v>
      </c>
      <c r="P48" s="57"/>
      <c r="AE48" s="240"/>
      <c r="AF48" s="240"/>
      <c r="AG48" s="240"/>
      <c r="AH48" s="240"/>
      <c r="AI48" s="240"/>
      <c r="AJ48" s="240"/>
      <c r="AK48" s="240"/>
    </row>
    <row r="49" spans="1:37" s="72" customFormat="1" ht="15" customHeight="1">
      <c r="A49" s="136">
        <v>7</v>
      </c>
      <c r="B49" s="133">
        <v>522</v>
      </c>
      <c r="C49" s="134" t="str">
        <f>VLOOKUP(B49,'Уч дев'!$A$3:$G$527,2,FALSE)</f>
        <v>Шестакова Елизавета</v>
      </c>
      <c r="D49" s="135">
        <f>VLOOKUP(B49,'Уч дев'!$A$3:$G$527,3,FALSE)</f>
        <v>2000</v>
      </c>
      <c r="E49" s="136">
        <f>VLOOKUP(B49,'Уч дев'!$A$3:$G$527,4,FALSE)</f>
        <v>0</v>
      </c>
      <c r="F49" s="134" t="str">
        <f>VLOOKUP(B49,'Уч дев'!$A$3:$G$527,5,FALSE)</f>
        <v>Пензенская</v>
      </c>
      <c r="G49" s="138" t="str">
        <f>VLOOKUP(B49,'Уч дев'!$A$3:$G$527,6,FALSE)</f>
        <v>СШОР ВВС</v>
      </c>
      <c r="H49" s="158" t="str">
        <f t="shared" si="6"/>
        <v>6:01,5</v>
      </c>
      <c r="I49" s="180" t="str">
        <f t="shared" si="7"/>
        <v>1ю</v>
      </c>
      <c r="J49" s="181" t="str">
        <f>VLOOKUP(B49,'Уч дев'!$A$3:$I$527,8,FALSE)</f>
        <v>л</v>
      </c>
      <c r="K49" s="180"/>
      <c r="L49" s="218" t="s">
        <v>523</v>
      </c>
      <c r="M49" s="218" t="s">
        <v>717</v>
      </c>
      <c r="N49" s="219">
        <f t="shared" si="8"/>
        <v>601.5</v>
      </c>
      <c r="O49" s="184" t="str">
        <f>VLOOKUP(B49,'Уч дев'!$A$3:$G$527,7,FALSE)</f>
        <v>Зазаров А.В.,Брюханкова Т.В.</v>
      </c>
      <c r="P49" s="57"/>
      <c r="AE49" s="240"/>
      <c r="AF49" s="240"/>
      <c r="AG49" s="240"/>
      <c r="AH49" s="240"/>
      <c r="AI49" s="240"/>
      <c r="AJ49" s="240"/>
      <c r="AK49" s="240"/>
    </row>
    <row r="50" spans="1:37" s="74" customFormat="1" ht="15.75" customHeight="1">
      <c r="A50" s="142" t="s">
        <v>718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58"/>
      <c r="V50" s="57"/>
      <c r="W50" s="57"/>
      <c r="X50" s="57"/>
      <c r="Y50" s="57"/>
      <c r="Z50" s="57"/>
      <c r="AA50" s="57"/>
      <c r="AB50" s="57"/>
      <c r="AC50" s="57"/>
      <c r="AD50" s="57"/>
      <c r="AE50" s="58"/>
      <c r="AF50" s="57"/>
      <c r="AG50" s="57"/>
      <c r="AH50" s="58"/>
      <c r="AI50" s="57"/>
      <c r="AJ50" s="57"/>
      <c r="AK50" s="57"/>
    </row>
    <row r="51" spans="1:37" s="1" customFormat="1" ht="15.75" customHeight="1">
      <c r="A51" s="20" t="s">
        <v>695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58"/>
      <c r="V51" s="58"/>
      <c r="W51" s="72"/>
      <c r="X51" s="73"/>
      <c r="Y51" s="74"/>
      <c r="Z51" s="74"/>
      <c r="AA51" s="74"/>
      <c r="AB51" s="74"/>
      <c r="AC51" s="74"/>
      <c r="AD51" s="74"/>
      <c r="AE51" s="57"/>
      <c r="AF51" s="57"/>
      <c r="AG51" s="57"/>
      <c r="AH51" s="57"/>
      <c r="AI51" s="57"/>
      <c r="AJ51" s="57"/>
      <c r="AK51" s="57"/>
    </row>
    <row r="52" spans="1:37" s="2" customFormat="1" ht="13.5" customHeight="1">
      <c r="A52" s="21"/>
      <c r="B52" s="22"/>
      <c r="C52" s="23"/>
      <c r="D52" s="24"/>
      <c r="E52" s="25"/>
      <c r="F52" s="26"/>
      <c r="G52" s="27"/>
      <c r="H52" s="206" t="s">
        <v>512</v>
      </c>
      <c r="I52" s="206"/>
      <c r="J52" s="206"/>
      <c r="K52" s="206"/>
      <c r="L52" s="206"/>
      <c r="M52" s="206"/>
      <c r="N52" s="206"/>
      <c r="O52" s="233" t="s">
        <v>712</v>
      </c>
      <c r="P52" s="146" t="s">
        <v>529</v>
      </c>
      <c r="Q52" s="146"/>
      <c r="R52" s="147"/>
      <c r="S52" s="147"/>
      <c r="T52" s="147"/>
      <c r="U52" s="60"/>
      <c r="V52" s="72"/>
      <c r="W52" s="72"/>
      <c r="X52" s="73"/>
      <c r="Y52" s="75"/>
      <c r="Z52" s="75"/>
      <c r="AA52" s="75"/>
      <c r="AB52" s="75"/>
      <c r="AC52" s="75"/>
      <c r="AD52" s="75"/>
      <c r="AE52" s="200"/>
      <c r="AF52" s="200"/>
      <c r="AG52" s="200"/>
      <c r="AH52" s="200"/>
      <c r="AI52" s="200"/>
      <c r="AJ52" s="200"/>
      <c r="AK52" s="200"/>
    </row>
    <row r="53" spans="1:37" s="3" customFormat="1" ht="28.5" customHeight="1">
      <c r="A53" s="29" t="s">
        <v>505</v>
      </c>
      <c r="B53" s="29" t="s">
        <v>506</v>
      </c>
      <c r="C53" s="29" t="s">
        <v>2</v>
      </c>
      <c r="D53" s="30" t="s">
        <v>3</v>
      </c>
      <c r="E53" s="29" t="s">
        <v>4</v>
      </c>
      <c r="F53" s="29" t="s">
        <v>5</v>
      </c>
      <c r="G53" s="80" t="s">
        <v>6</v>
      </c>
      <c r="H53" s="207" t="s">
        <v>508</v>
      </c>
      <c r="I53" s="92" t="s">
        <v>509</v>
      </c>
      <c r="J53" s="92"/>
      <c r="K53" s="92" t="s">
        <v>510</v>
      </c>
      <c r="L53" s="215" t="s">
        <v>647</v>
      </c>
      <c r="M53" s="215" t="s">
        <v>648</v>
      </c>
      <c r="N53" s="216" t="s">
        <v>649</v>
      </c>
      <c r="O53" s="217" t="s">
        <v>7</v>
      </c>
      <c r="P53" s="188" t="s">
        <v>514</v>
      </c>
      <c r="Q53" s="188"/>
      <c r="R53" s="188"/>
      <c r="S53" s="189" t="s">
        <v>515</v>
      </c>
      <c r="T53" s="188" t="s">
        <v>505</v>
      </c>
      <c r="U53" s="105"/>
      <c r="V53" s="191"/>
      <c r="W53" s="191"/>
      <c r="X53" s="201"/>
      <c r="AE53" s="57"/>
      <c r="AF53" s="57"/>
      <c r="AG53" s="57"/>
      <c r="AH53" s="57"/>
      <c r="AI53" s="57"/>
      <c r="AJ53" s="57"/>
      <c r="AK53" s="57"/>
    </row>
    <row r="54" spans="1:37" s="115" customFormat="1" ht="13.5" customHeight="1">
      <c r="A54" s="136">
        <v>1</v>
      </c>
      <c r="B54" s="133">
        <v>440</v>
      </c>
      <c r="C54" s="134" t="str">
        <f>VLOOKUP(B54,'Уч дев'!$A$3:$G$527,2,FALSE)</f>
        <v>Федюшкина Валерия</v>
      </c>
      <c r="D54" s="135">
        <f>VLOOKUP(B54,'Уч дев'!$A$3:$G$527,3,FALSE)</f>
        <v>1999</v>
      </c>
      <c r="E54" s="136" t="str">
        <f>VLOOKUP(B54,'Уч дев'!$A$3:$G$527,4,FALSE)</f>
        <v>кмс</v>
      </c>
      <c r="F54" s="134" t="str">
        <f>VLOOKUP(B54,'Уч дев'!$A$3:$G$527,5,FALSE)</f>
        <v>Мордовия</v>
      </c>
      <c r="G54" s="138" t="str">
        <f>VLOOKUP(B54,'Уч дев'!$A$3:$G$527,6,FALSE)</f>
        <v>КСШОР</v>
      </c>
      <c r="H54" s="158" t="str">
        <f aca="true" t="shared" si="9" ref="H54:H60">CONCATENATE(L54,":",M54)</f>
        <v>4:50,2</v>
      </c>
      <c r="I54" s="180">
        <f>LOOKUP(N54,$U$1:$AC$1,$U$2:$AC$2)</f>
        <v>1</v>
      </c>
      <c r="J54" s="181">
        <f>VLOOKUP(B54,'Уч дев'!$A$3:$I$527,8,FALSE)</f>
        <v>0</v>
      </c>
      <c r="K54" s="180"/>
      <c r="L54" s="218" t="s">
        <v>521</v>
      </c>
      <c r="M54" s="218" t="s">
        <v>719</v>
      </c>
      <c r="N54" s="219">
        <f aca="true" t="shared" si="10" ref="N54:N60">(L54*100)+M54</f>
        <v>450.2</v>
      </c>
      <c r="O54" s="184" t="str">
        <f>VLOOKUP(B54,'Уч дев'!$A$3:$G$527,7,FALSE)</f>
        <v>Масеев ВН Бебенов АВ</v>
      </c>
      <c r="P54" s="57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240"/>
      <c r="AF54" s="240"/>
      <c r="AG54" s="240"/>
      <c r="AH54" s="240"/>
      <c r="AI54" s="240"/>
      <c r="AJ54" s="240"/>
      <c r="AK54" s="240"/>
    </row>
    <row r="55" spans="1:37" s="115" customFormat="1" ht="13.5" customHeight="1">
      <c r="A55" s="136">
        <v>2</v>
      </c>
      <c r="B55" s="133">
        <v>653</v>
      </c>
      <c r="C55" s="134" t="str">
        <f>VLOOKUP(B55,'Уч дев'!$A$3:$G$527,2,FALSE)</f>
        <v>Емелина Наталья</v>
      </c>
      <c r="D55" s="135">
        <f>VLOOKUP(B55,'Уч дев'!$A$3:$G$527,3,FALSE)</f>
        <v>1998</v>
      </c>
      <c r="E55" s="136">
        <f>VLOOKUP(B55,'Уч дев'!$A$3:$G$527,4,FALSE)</f>
        <v>0</v>
      </c>
      <c r="F55" s="134" t="str">
        <f>VLOOKUP(B55,'Уч дев'!$A$3:$G$527,5,FALSE)</f>
        <v>Пензенская</v>
      </c>
      <c r="G55" s="138" t="str">
        <f>VLOOKUP(B55,'Уч дев'!$A$3:$G$527,6,FALSE)</f>
        <v>ПГУ</v>
      </c>
      <c r="H55" s="158" t="str">
        <f t="shared" si="9"/>
        <v>5:06,1</v>
      </c>
      <c r="I55" s="180">
        <f>LOOKUP(N55,$U$1:$AC$1,$U$2:$AC$2)</f>
        <v>2</v>
      </c>
      <c r="J55" s="181" t="str">
        <f>VLOOKUP(B55,'Уч дев'!$A$3:$I$527,8,FALSE)</f>
        <v>л</v>
      </c>
      <c r="K55" s="180"/>
      <c r="L55" s="218" t="s">
        <v>522</v>
      </c>
      <c r="M55" s="218" t="s">
        <v>720</v>
      </c>
      <c r="N55" s="219">
        <f t="shared" si="10"/>
        <v>506.1</v>
      </c>
      <c r="O55" s="184" t="str">
        <f>VLOOKUP(B55,'Уч дев'!$A$3:$G$527,7,FALSE)</f>
        <v>Новинская С.Г.</v>
      </c>
      <c r="P55" s="57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241"/>
      <c r="AF55" s="241"/>
      <c r="AG55" s="241"/>
      <c r="AH55" s="241"/>
      <c r="AI55" s="241"/>
      <c r="AJ55" s="241"/>
      <c r="AK55" s="241"/>
    </row>
    <row r="56" spans="1:37" s="115" customFormat="1" ht="13.5" customHeight="1">
      <c r="A56" s="136">
        <v>3</v>
      </c>
      <c r="B56" s="133">
        <v>390</v>
      </c>
      <c r="C56" s="134" t="str">
        <f>VLOOKUP(B56,'Уч дев'!$A$3:$G$527,2,FALSE)</f>
        <v>Чубенко Татьяна</v>
      </c>
      <c r="D56" s="135">
        <f>VLOOKUP(B56,'Уч дев'!$A$3:$G$527,3,FALSE)</f>
        <v>1996</v>
      </c>
      <c r="E56" s="136" t="str">
        <f>VLOOKUP(B56,'Уч дев'!$A$3:$G$527,4,FALSE)</f>
        <v>КМС</v>
      </c>
      <c r="F56" s="134" t="str">
        <f>VLOOKUP(B56,'Уч дев'!$A$3:$G$527,5,FALSE)</f>
        <v>Самарская</v>
      </c>
      <c r="G56" s="138" t="str">
        <f>VLOOKUP(B56,'Уч дев'!$A$3:$G$527,6,FALSE)</f>
        <v>СШОР-2 Самара, Самарский универ.</v>
      </c>
      <c r="H56" s="158" t="str">
        <f t="shared" si="9"/>
        <v>5:14,0</v>
      </c>
      <c r="I56" s="180">
        <f>LOOKUP(N56,$U$1:$AC$1,$U$2:$AC$2)</f>
        <v>2</v>
      </c>
      <c r="J56" s="181">
        <f>VLOOKUP(B56,'Уч дев'!$A$3:$I$527,8,FALSE)</f>
        <v>0</v>
      </c>
      <c r="K56" s="180"/>
      <c r="L56" s="218" t="s">
        <v>522</v>
      </c>
      <c r="M56" s="218" t="s">
        <v>721</v>
      </c>
      <c r="N56" s="219">
        <f t="shared" si="10"/>
        <v>514</v>
      </c>
      <c r="O56" s="184" t="str">
        <f>VLOOKUP(B56,'Уч дев'!$A$3:$G$527,7,FALSE)</f>
        <v>Зайцев И.С., Андронов Ю.В.</v>
      </c>
      <c r="P56" s="180"/>
      <c r="Q56" s="196"/>
      <c r="R56" s="196"/>
      <c r="S56" s="196"/>
      <c r="T56" s="196"/>
      <c r="V56" s="72"/>
      <c r="W56" s="72"/>
      <c r="X56" s="73"/>
      <c r="AE56" s="241"/>
      <c r="AF56" s="241"/>
      <c r="AG56" s="241"/>
      <c r="AH56" s="241"/>
      <c r="AI56" s="241"/>
      <c r="AJ56" s="241"/>
      <c r="AK56" s="241"/>
    </row>
    <row r="57" spans="1:37" s="115" customFormat="1" ht="13.5" customHeight="1">
      <c r="A57" s="136">
        <v>4</v>
      </c>
      <c r="B57" s="133">
        <v>372</v>
      </c>
      <c r="C57" s="134" t="str">
        <f>VLOOKUP(B57,'Уч дев'!$A$3:$G$527,2,FALSE)</f>
        <v>Петрищева Екатерина</v>
      </c>
      <c r="D57" s="135">
        <f>VLOOKUP(B57,'Уч дев'!$A$3:$G$527,3,FALSE)</f>
        <v>1995</v>
      </c>
      <c r="E57" s="136">
        <f>VLOOKUP(B57,'Уч дев'!$A$3:$G$527,4,FALSE)</f>
        <v>2</v>
      </c>
      <c r="F57" s="134" t="str">
        <f>VLOOKUP(B57,'Уч дев'!$A$3:$G$527,5,FALSE)</f>
        <v>Тамбовская</v>
      </c>
      <c r="G57" s="138" t="str">
        <f>VLOOKUP(B57,'Уч дев'!$A$3:$G$527,6,FALSE)</f>
        <v>СШ МЦПСР</v>
      </c>
      <c r="H57" s="158" t="str">
        <f t="shared" si="9"/>
        <v>5:29,8</v>
      </c>
      <c r="I57" s="180">
        <f>LOOKUP(N57,$U$1:$AC$1,$U$2:$AC$2)</f>
        <v>3</v>
      </c>
      <c r="J57" s="181">
        <f>VLOOKUP(B57,'Уч дев'!$A$3:$I$527,8,FALSE)</f>
        <v>0</v>
      </c>
      <c r="K57" s="180"/>
      <c r="L57" s="218" t="s">
        <v>522</v>
      </c>
      <c r="M57" s="218" t="s">
        <v>722</v>
      </c>
      <c r="N57" s="219">
        <f t="shared" si="10"/>
        <v>529.8</v>
      </c>
      <c r="O57" s="184" t="str">
        <f>VLOOKUP(B57,'Уч дев'!$A$3:$G$527,7,FALSE)</f>
        <v>Мироненко В.И.</v>
      </c>
      <c r="P57" s="57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242"/>
      <c r="AF57" s="242"/>
      <c r="AG57" s="242"/>
      <c r="AH57" s="242"/>
      <c r="AI57" s="242"/>
      <c r="AJ57" s="242"/>
      <c r="AK57" s="242"/>
    </row>
    <row r="58" spans="1:37" s="115" customFormat="1" ht="13.5" customHeight="1">
      <c r="A58" s="136">
        <v>5</v>
      </c>
      <c r="B58" s="133">
        <v>153</v>
      </c>
      <c r="C58" s="134" t="str">
        <f>VLOOKUP(B58,'Уч дев'!$A$3:$G$527,2,FALSE)</f>
        <v>Жадаева Алена</v>
      </c>
      <c r="D58" s="135">
        <f>VLOOKUP(B58,'Уч дев'!$A$3:$G$527,3,FALSE)</f>
        <v>1996</v>
      </c>
      <c r="E58" s="136" t="str">
        <f>VLOOKUP(B58,'Уч дев'!$A$3:$G$527,4,FALSE)</f>
        <v>МС</v>
      </c>
      <c r="F58" s="134" t="str">
        <f>VLOOKUP(B58,'Уч дев'!$A$3:$G$527,5,FALSE)</f>
        <v>Саратовская</v>
      </c>
      <c r="G58" s="138" t="str">
        <f>VLOOKUP(B58,'Уч дев'!$A$3:$G$527,6,FALSE)</f>
        <v>СШОР-6</v>
      </c>
      <c r="H58" s="158" t="str">
        <f t="shared" si="9"/>
        <v>5:29,9</v>
      </c>
      <c r="I58" s="180">
        <f>LOOKUP(N58,$U$1:$AC$1,$U$2:$AC$2)</f>
        <v>3</v>
      </c>
      <c r="J58" s="181">
        <f>VLOOKUP(B58,'Уч дев'!$A$3:$I$527,8,FALSE)</f>
        <v>0</v>
      </c>
      <c r="K58" s="180"/>
      <c r="L58" s="218" t="s">
        <v>522</v>
      </c>
      <c r="M58" s="218" t="s">
        <v>723</v>
      </c>
      <c r="N58" s="219">
        <f t="shared" si="10"/>
        <v>529.9</v>
      </c>
      <c r="O58" s="184" t="str">
        <f>VLOOKUP(B58,'Уч дев'!$A$3:$G$527,7,FALSE)</f>
        <v>Бочкарева М.В.</v>
      </c>
      <c r="P58" s="221"/>
      <c r="Q58" s="238"/>
      <c r="R58" s="238"/>
      <c r="S58" s="238"/>
      <c r="T58" s="238"/>
      <c r="V58" s="72"/>
      <c r="W58" s="72"/>
      <c r="X58" s="72"/>
      <c r="AE58" s="240"/>
      <c r="AF58" s="240"/>
      <c r="AG58" s="240"/>
      <c r="AH58" s="240"/>
      <c r="AI58" s="240"/>
      <c r="AJ58" s="240"/>
      <c r="AK58" s="240"/>
    </row>
    <row r="59" spans="1:37" s="72" customFormat="1" ht="13.5" customHeight="1" hidden="1">
      <c r="A59" s="136"/>
      <c r="B59" s="133">
        <v>364</v>
      </c>
      <c r="C59" s="134" t="str">
        <f>VLOOKUP(B59,'Уч дев'!$A$3:$G$527,2,FALSE)</f>
        <v>Савинкова Алина</v>
      </c>
      <c r="D59" s="135">
        <f>VLOOKUP(B59,'Уч дев'!$A$3:$G$527,3,FALSE)</f>
        <v>1996</v>
      </c>
      <c r="E59" s="136" t="str">
        <f>VLOOKUP(B59,'Уч дев'!$A$3:$G$527,4,FALSE)</f>
        <v>КМС</v>
      </c>
      <c r="F59" s="134" t="str">
        <f>VLOOKUP(B59,'Уч дев'!$A$3:$G$527,5,FALSE)</f>
        <v>Тамбовская</v>
      </c>
      <c r="G59" s="138" t="str">
        <f>VLOOKUP(B59,'Уч дев'!$A$3:$G$527,6,FALSE)</f>
        <v>СШОР-3</v>
      </c>
      <c r="H59" s="158" t="str">
        <f t="shared" si="9"/>
        <v>н.я:</v>
      </c>
      <c r="I59" s="180"/>
      <c r="J59" s="181">
        <f>VLOOKUP(B59,'Уч дев'!$A$3:$I$527,8,FALSE)</f>
        <v>0</v>
      </c>
      <c r="K59" s="180"/>
      <c r="L59" s="218" t="s">
        <v>526</v>
      </c>
      <c r="M59" s="218"/>
      <c r="N59" s="219" t="e">
        <f t="shared" si="10"/>
        <v>#VALUE!</v>
      </c>
      <c r="O59" s="184" t="str">
        <f>VLOOKUP(B59,'Уч дев'!$A$3:$G$527,7,FALSE)</f>
        <v>Пищиков В.А.,Солтан М.В.</v>
      </c>
      <c r="P59" s="180"/>
      <c r="Q59" s="196"/>
      <c r="R59" s="196"/>
      <c r="S59" s="196"/>
      <c r="T59" s="196"/>
      <c r="U59" s="115"/>
      <c r="X59" s="73"/>
      <c r="Y59" s="115"/>
      <c r="Z59" s="115"/>
      <c r="AA59" s="115"/>
      <c r="AB59" s="115"/>
      <c r="AC59" s="115"/>
      <c r="AD59" s="115"/>
      <c r="AE59" s="240"/>
      <c r="AF59" s="240"/>
      <c r="AG59" s="240"/>
      <c r="AH59" s="240"/>
      <c r="AI59" s="240"/>
      <c r="AJ59" s="240"/>
      <c r="AK59" s="240"/>
    </row>
    <row r="60" spans="1:37" s="72" customFormat="1" ht="13.5" customHeight="1" hidden="1">
      <c r="A60" s="136"/>
      <c r="B60" s="133">
        <v>474</v>
      </c>
      <c r="C60" s="134" t="e">
        <f>VLOOKUP(B60,'Уч дев'!$A$3:$G$527,2,FALSE)</f>
        <v>#N/A</v>
      </c>
      <c r="D60" s="135" t="e">
        <f>VLOOKUP(B60,'Уч дев'!$A$3:$G$527,3,FALSE)</f>
        <v>#N/A</v>
      </c>
      <c r="E60" s="136" t="e">
        <f>VLOOKUP(B60,'Уч дев'!$A$3:$G$527,4,FALSE)</f>
        <v>#N/A</v>
      </c>
      <c r="F60" s="134" t="e">
        <f>VLOOKUP(B60,'Уч дев'!$A$3:$G$527,5,FALSE)</f>
        <v>#N/A</v>
      </c>
      <c r="G60" s="138" t="e">
        <f>VLOOKUP(B60,'Уч дев'!$A$3:$G$527,6,FALSE)</f>
        <v>#N/A</v>
      </c>
      <c r="H60" s="158" t="str">
        <f t="shared" si="9"/>
        <v>н.я:</v>
      </c>
      <c r="I60" s="180"/>
      <c r="J60" s="181" t="e">
        <f>VLOOKUP(B60,'Уч дев'!$A$3:$I$527,8,FALSE)</f>
        <v>#N/A</v>
      </c>
      <c r="K60" s="180"/>
      <c r="L60" s="218" t="s">
        <v>526</v>
      </c>
      <c r="M60" s="218"/>
      <c r="N60" s="219" t="e">
        <f t="shared" si="10"/>
        <v>#VALUE!</v>
      </c>
      <c r="O60" s="184" t="e">
        <f>VLOOKUP(B60,'Уч дев'!$A$3:$G$527,7,FALSE)</f>
        <v>#N/A</v>
      </c>
      <c r="P60" s="220"/>
      <c r="Q60" s="236"/>
      <c r="R60" s="236"/>
      <c r="S60" s="237"/>
      <c r="T60" s="236"/>
      <c r="U60" s="60"/>
      <c r="V60" s="112"/>
      <c r="X60" s="73"/>
      <c r="Y60" s="76"/>
      <c r="Z60" s="76"/>
      <c r="AA60" s="76"/>
      <c r="AB60" s="76"/>
      <c r="AC60" s="76"/>
      <c r="AD60" s="76"/>
      <c r="AE60" s="241"/>
      <c r="AF60" s="241"/>
      <c r="AG60" s="241"/>
      <c r="AH60" s="241"/>
      <c r="AI60" s="241"/>
      <c r="AJ60" s="241"/>
      <c r="AK60" s="241"/>
    </row>
    <row r="61" spans="1:37" s="72" customFormat="1" ht="15">
      <c r="A61" s="81"/>
      <c r="B61" s="57"/>
      <c r="D61" s="82"/>
      <c r="E61" s="57"/>
      <c r="F61" s="83"/>
      <c r="G61" s="84"/>
      <c r="H61" s="96"/>
      <c r="I61" s="57"/>
      <c r="J61" s="57"/>
      <c r="K61" s="57"/>
      <c r="L61" s="59"/>
      <c r="M61" s="59"/>
      <c r="N61" s="59"/>
      <c r="P61" s="57"/>
      <c r="AE61" s="240"/>
      <c r="AF61" s="240"/>
      <c r="AG61" s="240"/>
      <c r="AH61" s="240"/>
      <c r="AI61" s="240"/>
      <c r="AJ61" s="240"/>
      <c r="AK61" s="240"/>
    </row>
    <row r="62" spans="1:37" s="72" customFormat="1" ht="15">
      <c r="A62" s="81"/>
      <c r="B62" s="57"/>
      <c r="D62" s="82"/>
      <c r="E62" s="57"/>
      <c r="F62" s="83"/>
      <c r="G62" s="84"/>
      <c r="H62" s="96"/>
      <c r="I62" s="57"/>
      <c r="J62" s="57"/>
      <c r="K62" s="57"/>
      <c r="L62" s="59"/>
      <c r="M62" s="59"/>
      <c r="N62" s="59"/>
      <c r="P62" s="57"/>
      <c r="AE62" s="241"/>
      <c r="AF62" s="241"/>
      <c r="AG62" s="241"/>
      <c r="AH62" s="241"/>
      <c r="AI62" s="241"/>
      <c r="AJ62" s="241"/>
      <c r="AK62" s="241"/>
    </row>
    <row r="63" spans="8:37" ht="15">
      <c r="H63" s="98"/>
      <c r="L63" s="234"/>
      <c r="M63" s="234"/>
      <c r="N63" s="234"/>
      <c r="AE63" s="240"/>
      <c r="AF63" s="240"/>
      <c r="AG63" s="240"/>
      <c r="AH63" s="240"/>
      <c r="AI63" s="240"/>
      <c r="AJ63" s="240"/>
      <c r="AK63" s="240"/>
    </row>
    <row r="64" spans="8:37" ht="15">
      <c r="H64" s="98"/>
      <c r="AE64" s="241"/>
      <c r="AF64" s="241"/>
      <c r="AG64" s="241"/>
      <c r="AH64" s="241"/>
      <c r="AI64" s="241"/>
      <c r="AJ64" s="241"/>
      <c r="AK64" s="241"/>
    </row>
    <row r="65" spans="8:37" ht="15">
      <c r="H65" s="98"/>
      <c r="AE65" s="241"/>
      <c r="AF65" s="241"/>
      <c r="AG65" s="241"/>
      <c r="AH65" s="241"/>
      <c r="AI65" s="241"/>
      <c r="AJ65" s="241"/>
      <c r="AK65" s="241"/>
    </row>
    <row r="66" spans="8:37" ht="15">
      <c r="H66" s="98"/>
      <c r="AE66" s="240"/>
      <c r="AF66" s="240"/>
      <c r="AG66" s="240"/>
      <c r="AH66" s="240"/>
      <c r="AI66" s="240"/>
      <c r="AJ66" s="240"/>
      <c r="AK66" s="240"/>
    </row>
    <row r="67" spans="8:37" ht="15.75">
      <c r="H67" s="98"/>
      <c r="AE67" s="243"/>
      <c r="AF67" s="243"/>
      <c r="AG67" s="243"/>
      <c r="AH67" s="243"/>
      <c r="AI67" s="243"/>
      <c r="AJ67" s="243"/>
      <c r="AK67" s="243"/>
    </row>
    <row r="68" spans="8:37" ht="15.75">
      <c r="H68" s="98"/>
      <c r="AE68" s="200"/>
      <c r="AF68" s="200"/>
      <c r="AG68" s="200"/>
      <c r="AH68" s="200"/>
      <c r="AI68" s="200"/>
      <c r="AJ68" s="200"/>
      <c r="AK68" s="200"/>
    </row>
    <row r="69" spans="31:37" ht="15.75">
      <c r="AE69" s="200"/>
      <c r="AF69" s="200"/>
      <c r="AG69" s="200"/>
      <c r="AH69" s="200"/>
      <c r="AI69" s="200"/>
      <c r="AJ69" s="200"/>
      <c r="AK69" s="200"/>
    </row>
    <row r="70" spans="31:37" ht="15.75">
      <c r="AE70" s="244"/>
      <c r="AF70" s="244"/>
      <c r="AG70" s="244"/>
      <c r="AH70" s="244"/>
      <c r="AI70" s="244"/>
      <c r="AJ70" s="244"/>
      <c r="AK70" s="244"/>
    </row>
    <row r="71" spans="31:37" ht="15">
      <c r="AE71" s="240"/>
      <c r="AF71" s="240"/>
      <c r="AG71" s="240"/>
      <c r="AH71" s="240"/>
      <c r="AI71" s="240"/>
      <c r="AJ71" s="240"/>
      <c r="AK71" s="240"/>
    </row>
    <row r="72" spans="31:37" ht="15">
      <c r="AE72" s="240"/>
      <c r="AF72" s="240"/>
      <c r="AG72" s="240"/>
      <c r="AH72" s="240"/>
      <c r="AI72" s="240"/>
      <c r="AJ72" s="240"/>
      <c r="AK72" s="240"/>
    </row>
    <row r="73" spans="31:37" ht="15">
      <c r="AE73" s="240"/>
      <c r="AF73" s="240"/>
      <c r="AG73" s="240"/>
      <c r="AH73" s="240"/>
      <c r="AI73" s="240"/>
      <c r="AJ73" s="240"/>
      <c r="AK73" s="240"/>
    </row>
    <row r="74" spans="31:37" ht="15">
      <c r="AE74" s="241"/>
      <c r="AF74" s="241"/>
      <c r="AG74" s="241"/>
      <c r="AH74" s="241"/>
      <c r="AI74" s="241"/>
      <c r="AJ74" s="241"/>
      <c r="AK74" s="241"/>
    </row>
    <row r="75" spans="31:37" ht="15">
      <c r="AE75" s="240"/>
      <c r="AF75" s="240"/>
      <c r="AG75" s="240"/>
      <c r="AH75" s="240"/>
      <c r="AI75" s="240"/>
      <c r="AJ75" s="240"/>
      <c r="AK75" s="240"/>
    </row>
    <row r="76" spans="31:37" ht="15">
      <c r="AE76" s="240"/>
      <c r="AF76" s="240"/>
      <c r="AG76" s="240"/>
      <c r="AH76" s="240"/>
      <c r="AI76" s="240"/>
      <c r="AJ76" s="240"/>
      <c r="AK76" s="240"/>
    </row>
    <row r="77" spans="31:37" ht="15">
      <c r="AE77" s="241"/>
      <c r="AF77" s="241"/>
      <c r="AG77" s="241"/>
      <c r="AH77" s="241"/>
      <c r="AI77" s="241"/>
      <c r="AJ77" s="241"/>
      <c r="AK77" s="241"/>
    </row>
    <row r="78" spans="31:37" ht="15">
      <c r="AE78" s="240"/>
      <c r="AF78" s="240"/>
      <c r="AG78" s="240"/>
      <c r="AH78" s="240"/>
      <c r="AI78" s="240"/>
      <c r="AJ78" s="240"/>
      <c r="AK78" s="240"/>
    </row>
    <row r="79" spans="31:37" ht="15">
      <c r="AE79" s="241"/>
      <c r="AF79" s="241"/>
      <c r="AG79" s="241"/>
      <c r="AH79" s="241"/>
      <c r="AI79" s="241"/>
      <c r="AJ79" s="241"/>
      <c r="AK79" s="241"/>
    </row>
    <row r="80" spans="31:37" ht="15">
      <c r="AE80" s="241"/>
      <c r="AF80" s="241"/>
      <c r="AG80" s="241"/>
      <c r="AH80" s="241"/>
      <c r="AI80" s="241"/>
      <c r="AJ80" s="241"/>
      <c r="AK80" s="241"/>
    </row>
    <row r="81" spans="31:37" ht="15">
      <c r="AE81" s="241"/>
      <c r="AF81" s="241"/>
      <c r="AG81" s="241"/>
      <c r="AH81" s="241"/>
      <c r="AI81" s="241"/>
      <c r="AJ81" s="241"/>
      <c r="AK81" s="241"/>
    </row>
    <row r="82" spans="31:37" ht="15">
      <c r="AE82" s="241"/>
      <c r="AF82" s="241"/>
      <c r="AG82" s="241"/>
      <c r="AH82" s="241"/>
      <c r="AI82" s="241"/>
      <c r="AJ82" s="241"/>
      <c r="AK82" s="241"/>
    </row>
    <row r="83" spans="31:37" ht="15">
      <c r="AE83" s="240"/>
      <c r="AF83" s="240"/>
      <c r="AG83" s="240"/>
      <c r="AH83" s="240"/>
      <c r="AI83" s="240"/>
      <c r="AJ83" s="240"/>
      <c r="AK83" s="240"/>
    </row>
    <row r="84" spans="31:37" ht="15">
      <c r="AE84" s="240"/>
      <c r="AF84" s="240"/>
      <c r="AG84" s="240"/>
      <c r="AH84" s="240"/>
      <c r="AI84" s="240"/>
      <c r="AJ84" s="240"/>
      <c r="AK84" s="240"/>
    </row>
    <row r="85" spans="31:37" ht="15">
      <c r="AE85" s="240"/>
      <c r="AF85" s="240"/>
      <c r="AG85" s="240"/>
      <c r="AH85" s="240"/>
      <c r="AI85" s="240"/>
      <c r="AJ85" s="240"/>
      <c r="AK85" s="240"/>
    </row>
    <row r="86" spans="31:37" ht="15">
      <c r="AE86" s="240"/>
      <c r="AF86" s="240"/>
      <c r="AG86" s="240"/>
      <c r="AH86" s="240"/>
      <c r="AI86" s="240"/>
      <c r="AJ86" s="240"/>
      <c r="AK86" s="240"/>
    </row>
    <row r="87" spans="31:37" ht="15">
      <c r="AE87" s="240"/>
      <c r="AF87" s="240"/>
      <c r="AG87" s="240"/>
      <c r="AH87" s="240"/>
      <c r="AI87" s="240"/>
      <c r="AJ87" s="240"/>
      <c r="AK87" s="240"/>
    </row>
    <row r="88" spans="31:37" ht="15">
      <c r="AE88" s="240"/>
      <c r="AF88" s="240"/>
      <c r="AG88" s="240"/>
      <c r="AH88" s="240"/>
      <c r="AI88" s="240"/>
      <c r="AJ88" s="240"/>
      <c r="AK88" s="240"/>
    </row>
    <row r="89" spans="31:37" ht="15">
      <c r="AE89" s="242"/>
      <c r="AF89" s="242"/>
      <c r="AG89" s="242"/>
      <c r="AH89" s="242"/>
      <c r="AI89" s="242"/>
      <c r="AJ89" s="242"/>
      <c r="AK89" s="242"/>
    </row>
    <row r="90" spans="31:37" ht="15">
      <c r="AE90" s="240"/>
      <c r="AF90" s="240"/>
      <c r="AG90" s="240"/>
      <c r="AH90" s="240"/>
      <c r="AI90" s="240"/>
      <c r="AJ90" s="240"/>
      <c r="AK90" s="240"/>
    </row>
    <row r="91" spans="31:37" ht="15">
      <c r="AE91" s="240"/>
      <c r="AF91" s="240"/>
      <c r="AG91" s="240"/>
      <c r="AH91" s="240"/>
      <c r="AI91" s="240"/>
      <c r="AJ91" s="240"/>
      <c r="AK91" s="240"/>
    </row>
    <row r="92" spans="31:37" ht="15">
      <c r="AE92" s="241"/>
      <c r="AF92" s="241"/>
      <c r="AG92" s="241"/>
      <c r="AH92" s="241"/>
      <c r="AI92" s="241"/>
      <c r="AJ92" s="241"/>
      <c r="AK92" s="241"/>
    </row>
    <row r="93" spans="31:37" ht="15">
      <c r="AE93" s="240"/>
      <c r="AF93" s="240"/>
      <c r="AG93" s="240"/>
      <c r="AH93" s="240"/>
      <c r="AI93" s="240"/>
      <c r="AJ93" s="240"/>
      <c r="AK93" s="240"/>
    </row>
    <row r="94" spans="31:37" ht="15">
      <c r="AE94" s="240"/>
      <c r="AF94" s="240"/>
      <c r="AG94" s="240"/>
      <c r="AH94" s="240"/>
      <c r="AI94" s="240"/>
      <c r="AJ94" s="240"/>
      <c r="AK94" s="240"/>
    </row>
    <row r="95" spans="31:37" ht="15">
      <c r="AE95" s="240"/>
      <c r="AF95" s="240"/>
      <c r="AG95" s="240"/>
      <c r="AH95" s="240"/>
      <c r="AI95" s="240"/>
      <c r="AJ95" s="240"/>
      <c r="AK95" s="240"/>
    </row>
    <row r="96" spans="31:37" ht="15">
      <c r="AE96" s="240"/>
      <c r="AF96" s="240"/>
      <c r="AG96" s="240"/>
      <c r="AH96" s="240"/>
      <c r="AI96" s="240"/>
      <c r="AJ96" s="240"/>
      <c r="AK96" s="240"/>
    </row>
    <row r="97" spans="31:37" ht="15">
      <c r="AE97" s="240"/>
      <c r="AF97" s="240"/>
      <c r="AG97" s="240"/>
      <c r="AH97" s="240"/>
      <c r="AI97" s="240"/>
      <c r="AJ97" s="240"/>
      <c r="AK97" s="240"/>
    </row>
    <row r="98" spans="31:37" ht="15.75">
      <c r="AE98" s="200"/>
      <c r="AF98" s="200"/>
      <c r="AG98" s="200"/>
      <c r="AH98" s="200"/>
      <c r="AI98" s="200"/>
      <c r="AJ98" s="200"/>
      <c r="AK98" s="200"/>
    </row>
    <row r="99" spans="31:37" ht="15.75">
      <c r="AE99" s="243"/>
      <c r="AF99" s="243"/>
      <c r="AG99" s="243"/>
      <c r="AH99" s="243"/>
      <c r="AI99" s="243"/>
      <c r="AJ99" s="243"/>
      <c r="AK99" s="243"/>
    </row>
    <row r="100" spans="31:37" ht="15.75">
      <c r="AE100" s="200"/>
      <c r="AF100" s="200"/>
      <c r="AG100" s="200"/>
      <c r="AH100" s="200"/>
      <c r="AI100" s="200"/>
      <c r="AJ100" s="200"/>
      <c r="AK100" s="200"/>
    </row>
    <row r="101" spans="31:37" ht="15.75">
      <c r="AE101" s="200"/>
      <c r="AF101" s="200"/>
      <c r="AG101" s="200"/>
      <c r="AH101" s="200"/>
      <c r="AI101" s="200"/>
      <c r="AJ101" s="200"/>
      <c r="AK101" s="200"/>
    </row>
    <row r="102" spans="31:37" ht="15.75">
      <c r="AE102" s="244"/>
      <c r="AF102" s="244"/>
      <c r="AG102" s="244"/>
      <c r="AH102" s="244"/>
      <c r="AI102" s="244"/>
      <c r="AJ102" s="244"/>
      <c r="AK102" s="244"/>
    </row>
    <row r="103" spans="31:37" ht="12.75">
      <c r="AE103" s="204"/>
      <c r="AF103" s="204"/>
      <c r="AG103" s="204"/>
      <c r="AH103" s="204"/>
      <c r="AI103" s="204"/>
      <c r="AJ103" s="204"/>
      <c r="AK103" s="204"/>
    </row>
    <row r="104" spans="31:37" ht="12.75">
      <c r="AE104" s="57"/>
      <c r="AF104" s="57"/>
      <c r="AG104" s="57"/>
      <c r="AH104" s="57"/>
      <c r="AI104" s="57"/>
      <c r="AJ104" s="57"/>
      <c r="AK104" s="57"/>
    </row>
    <row r="105" spans="31:37" ht="12.75">
      <c r="AE105" s="57"/>
      <c r="AF105" s="57"/>
      <c r="AG105" s="57"/>
      <c r="AH105" s="57"/>
      <c r="AI105" s="57"/>
      <c r="AJ105" s="57"/>
      <c r="AK105" s="57"/>
    </row>
    <row r="106" spans="31:37" ht="12.75">
      <c r="AE106" s="57"/>
      <c r="AF106" s="57"/>
      <c r="AG106" s="57"/>
      <c r="AH106" s="57"/>
      <c r="AI106" s="57"/>
      <c r="AJ106" s="57"/>
      <c r="AK106" s="57"/>
    </row>
    <row r="107" spans="31:37" ht="12.75">
      <c r="AE107" s="57"/>
      <c r="AF107" s="57"/>
      <c r="AG107" s="57"/>
      <c r="AH107" s="57"/>
      <c r="AI107" s="57"/>
      <c r="AJ107" s="57"/>
      <c r="AK107" s="57"/>
    </row>
    <row r="108" spans="31:37" ht="12.75">
      <c r="AE108" s="57"/>
      <c r="AF108" s="57"/>
      <c r="AG108" s="57"/>
      <c r="AH108" s="57"/>
      <c r="AI108" s="57"/>
      <c r="AJ108" s="57"/>
      <c r="AK108" s="57"/>
    </row>
    <row r="109" spans="31:37" ht="12.75">
      <c r="AE109" s="57"/>
      <c r="AF109" s="57"/>
      <c r="AG109" s="57"/>
      <c r="AH109" s="57"/>
      <c r="AI109" s="57"/>
      <c r="AJ109" s="57"/>
      <c r="AK109" s="57"/>
    </row>
    <row r="110" spans="31:37" ht="12.75">
      <c r="AE110" s="57"/>
      <c r="AF110" s="57"/>
      <c r="AG110" s="57"/>
      <c r="AH110" s="57"/>
      <c r="AI110" s="57"/>
      <c r="AJ110" s="57"/>
      <c r="AK110" s="57"/>
    </row>
    <row r="111" spans="31:37" ht="12.75">
      <c r="AE111" s="57"/>
      <c r="AF111" s="57"/>
      <c r="AG111" s="57"/>
      <c r="AH111" s="57"/>
      <c r="AI111" s="57"/>
      <c r="AJ111" s="57"/>
      <c r="AK111" s="57"/>
    </row>
    <row r="112" spans="31:37" ht="12.75">
      <c r="AE112" s="57"/>
      <c r="AF112" s="57"/>
      <c r="AG112" s="57"/>
      <c r="AH112" s="57"/>
      <c r="AI112" s="57"/>
      <c r="AJ112" s="57"/>
      <c r="AK112" s="57"/>
    </row>
    <row r="113" spans="31:37" ht="12.75">
      <c r="AE113" s="57"/>
      <c r="AF113" s="57"/>
      <c r="AG113" s="57"/>
      <c r="AH113" s="57"/>
      <c r="AI113" s="57"/>
      <c r="AJ113" s="57"/>
      <c r="AK113" s="57"/>
    </row>
    <row r="114" spans="31:37" ht="12.75">
      <c r="AE114" s="57"/>
      <c r="AF114" s="57"/>
      <c r="AG114" s="57"/>
      <c r="AH114" s="57"/>
      <c r="AI114" s="57"/>
      <c r="AJ114" s="57"/>
      <c r="AK114" s="57"/>
    </row>
    <row r="115" spans="31:37" ht="15.75">
      <c r="AE115" s="13"/>
      <c r="AF115" s="13"/>
      <c r="AG115" s="13"/>
      <c r="AH115" s="13"/>
      <c r="AI115" s="13"/>
      <c r="AJ115" s="13"/>
      <c r="AK115" s="13"/>
    </row>
    <row r="116" spans="31:37" ht="15.75">
      <c r="AE116" s="13"/>
      <c r="AF116" s="13"/>
      <c r="AG116" s="13"/>
      <c r="AH116" s="13"/>
      <c r="AI116" s="13"/>
      <c r="AJ116" s="13"/>
      <c r="AK116" s="13"/>
    </row>
    <row r="117" spans="31:37" ht="15.75">
      <c r="AE117" s="13"/>
      <c r="AF117" s="13"/>
      <c r="AG117" s="13"/>
      <c r="AH117" s="13"/>
      <c r="AI117" s="13"/>
      <c r="AJ117" s="13"/>
      <c r="AK117" s="13"/>
    </row>
    <row r="118" spans="31:37" ht="15.75">
      <c r="AE118" s="13"/>
      <c r="AF118" s="13"/>
      <c r="AG118" s="13"/>
      <c r="AH118" s="13"/>
      <c r="AI118" s="13"/>
      <c r="AJ118" s="13"/>
      <c r="AK118" s="13"/>
    </row>
    <row r="119" spans="31:37" ht="12.75">
      <c r="AE119" s="57"/>
      <c r="AF119" s="57"/>
      <c r="AG119" s="57"/>
      <c r="AH119" s="57"/>
      <c r="AI119" s="57"/>
      <c r="AJ119" s="57"/>
      <c r="AK119" s="57"/>
    </row>
    <row r="120" spans="31:37" ht="12.75">
      <c r="AE120" s="57"/>
      <c r="AF120" s="57"/>
      <c r="AG120" s="57"/>
      <c r="AH120" s="57"/>
      <c r="AI120" s="57"/>
      <c r="AJ120" s="57"/>
      <c r="AK120" s="57"/>
    </row>
    <row r="121" spans="31:37" ht="12.75">
      <c r="AE121" s="57"/>
      <c r="AF121" s="57"/>
      <c r="AG121" s="57"/>
      <c r="AH121" s="57"/>
      <c r="AI121" s="57"/>
      <c r="AJ121" s="57"/>
      <c r="AK121" s="57"/>
    </row>
    <row r="122" spans="31:37" ht="12.75">
      <c r="AE122" s="57"/>
      <c r="AF122" s="57"/>
      <c r="AG122" s="57"/>
      <c r="AH122" s="57"/>
      <c r="AI122" s="57"/>
      <c r="AJ122" s="57"/>
      <c r="AK122" s="57"/>
    </row>
    <row r="123" spans="31:37" ht="12.75">
      <c r="AE123" s="57"/>
      <c r="AF123" s="57"/>
      <c r="AG123" s="57"/>
      <c r="AH123" s="57"/>
      <c r="AI123" s="57"/>
      <c r="AJ123" s="57"/>
      <c r="AK123" s="57"/>
    </row>
    <row r="124" spans="31:37" ht="12.75">
      <c r="AE124" s="57"/>
      <c r="AF124" s="57"/>
      <c r="AG124" s="57"/>
      <c r="AH124" s="57"/>
      <c r="AI124" s="57"/>
      <c r="AJ124" s="57"/>
      <c r="AK124" s="57"/>
    </row>
    <row r="125" spans="31:37" ht="12.75">
      <c r="AE125" s="57"/>
      <c r="AF125" s="57"/>
      <c r="AG125" s="57"/>
      <c r="AH125" s="57"/>
      <c r="AI125" s="57"/>
      <c r="AJ125" s="57"/>
      <c r="AK125" s="57"/>
    </row>
    <row r="126" spans="31:37" ht="12.75">
      <c r="AE126" s="57"/>
      <c r="AF126" s="57"/>
      <c r="AG126" s="57"/>
      <c r="AH126" s="57"/>
      <c r="AI126" s="57"/>
      <c r="AJ126" s="57"/>
      <c r="AK126" s="57"/>
    </row>
    <row r="127" spans="31:37" ht="12.75">
      <c r="AE127" s="57"/>
      <c r="AF127" s="57"/>
      <c r="AG127" s="57"/>
      <c r="AH127" s="57"/>
      <c r="AI127" s="57"/>
      <c r="AJ127" s="57"/>
      <c r="AK127" s="57"/>
    </row>
    <row r="128" spans="31:37" ht="12.75">
      <c r="AE128" s="57"/>
      <c r="AF128" s="57"/>
      <c r="AG128" s="57"/>
      <c r="AH128" s="57"/>
      <c r="AI128" s="57"/>
      <c r="AJ128" s="57"/>
      <c r="AK128" s="57"/>
    </row>
    <row r="129" spans="31:37" ht="12.75">
      <c r="AE129" s="57"/>
      <c r="AF129" s="57"/>
      <c r="AG129" s="57"/>
      <c r="AH129" s="57"/>
      <c r="AI129" s="57"/>
      <c r="AJ129" s="57"/>
      <c r="AK129" s="57"/>
    </row>
    <row r="130" spans="31:37" ht="12.75">
      <c r="AE130" s="202"/>
      <c r="AF130" s="202"/>
      <c r="AG130" s="202"/>
      <c r="AH130" s="202"/>
      <c r="AI130" s="202"/>
      <c r="AJ130" s="202"/>
      <c r="AK130" s="202"/>
    </row>
    <row r="131" spans="31:37" ht="12.75">
      <c r="AE131" s="57"/>
      <c r="AF131" s="57"/>
      <c r="AG131" s="57"/>
      <c r="AH131" s="57"/>
      <c r="AI131" s="57"/>
      <c r="AJ131" s="57"/>
      <c r="AK131" s="57"/>
    </row>
    <row r="132" spans="31:37" ht="12.75">
      <c r="AE132" s="57"/>
      <c r="AF132" s="57"/>
      <c r="AG132" s="57"/>
      <c r="AH132" s="57"/>
      <c r="AI132" s="57"/>
      <c r="AJ132" s="57"/>
      <c r="AK132" s="57"/>
    </row>
    <row r="133" spans="31:37" ht="12.75">
      <c r="AE133" s="57"/>
      <c r="AF133" s="57"/>
      <c r="AG133" s="57"/>
      <c r="AH133" s="57"/>
      <c r="AI133" s="57"/>
      <c r="AJ133" s="57"/>
      <c r="AK133" s="57"/>
    </row>
    <row r="134" spans="31:37" ht="12.75">
      <c r="AE134" s="204"/>
      <c r="AF134" s="204"/>
      <c r="AG134" s="204"/>
      <c r="AH134" s="204"/>
      <c r="AI134" s="204"/>
      <c r="AJ134" s="204"/>
      <c r="AK134" s="204"/>
    </row>
    <row r="135" spans="31:37" ht="12.75">
      <c r="AE135" s="57"/>
      <c r="AF135" s="57"/>
      <c r="AG135" s="57"/>
      <c r="AH135" s="57"/>
      <c r="AI135" s="57"/>
      <c r="AJ135" s="57"/>
      <c r="AK135" s="57"/>
    </row>
    <row r="136" spans="31:37" ht="12.75">
      <c r="AE136" s="204"/>
      <c r="AF136" s="204"/>
      <c r="AG136" s="204"/>
      <c r="AH136" s="204"/>
      <c r="AI136" s="204"/>
      <c r="AJ136" s="204"/>
      <c r="AK136" s="204"/>
    </row>
    <row r="137" spans="31:37" ht="12.75">
      <c r="AE137" s="204"/>
      <c r="AF137" s="204"/>
      <c r="AG137" s="204"/>
      <c r="AH137" s="204"/>
      <c r="AI137" s="204"/>
      <c r="AJ137" s="204"/>
      <c r="AK137" s="204"/>
    </row>
    <row r="138" spans="31:37" ht="12.75">
      <c r="AE138" s="57"/>
      <c r="AF138" s="57"/>
      <c r="AG138" s="57"/>
      <c r="AH138" s="57"/>
      <c r="AI138" s="57"/>
      <c r="AJ138" s="57"/>
      <c r="AK138" s="57"/>
    </row>
    <row r="139" spans="31:37" ht="12.75">
      <c r="AE139" s="57"/>
      <c r="AF139" s="57"/>
      <c r="AG139" s="57"/>
      <c r="AH139" s="57"/>
      <c r="AI139" s="57"/>
      <c r="AJ139" s="57"/>
      <c r="AK139" s="57"/>
    </row>
    <row r="140" spans="31:37" ht="12.75">
      <c r="AE140" s="57"/>
      <c r="AF140" s="57"/>
      <c r="AG140" s="57"/>
      <c r="AH140" s="57"/>
      <c r="AI140" s="57"/>
      <c r="AJ140" s="57"/>
      <c r="AK140" s="57"/>
    </row>
    <row r="141" spans="31:37" ht="12.75">
      <c r="AE141" s="57"/>
      <c r="AF141" s="57"/>
      <c r="AG141" s="57"/>
      <c r="AH141" s="57"/>
      <c r="AI141" s="57"/>
      <c r="AJ141" s="57"/>
      <c r="AK141" s="57"/>
    </row>
    <row r="142" spans="31:37" ht="12.75">
      <c r="AE142" s="204"/>
      <c r="AF142" s="204"/>
      <c r="AG142" s="204"/>
      <c r="AH142" s="204"/>
      <c r="AI142" s="204"/>
      <c r="AJ142" s="204"/>
      <c r="AK142" s="204"/>
    </row>
    <row r="143" spans="31:37" ht="12.75">
      <c r="AE143" s="57"/>
      <c r="AF143" s="57"/>
      <c r="AG143" s="57"/>
      <c r="AH143" s="57"/>
      <c r="AI143" s="57"/>
      <c r="AJ143" s="57"/>
      <c r="AK143" s="57"/>
    </row>
    <row r="144" spans="31:37" ht="12.75">
      <c r="AE144" s="57"/>
      <c r="AF144" s="57"/>
      <c r="AG144" s="57"/>
      <c r="AH144" s="57"/>
      <c r="AI144" s="57"/>
      <c r="AJ144" s="57"/>
      <c r="AK144" s="57"/>
    </row>
    <row r="145" spans="31:37" ht="12.75">
      <c r="AE145" s="204"/>
      <c r="AF145" s="204"/>
      <c r="AG145" s="204"/>
      <c r="AH145" s="204"/>
      <c r="AI145" s="204"/>
      <c r="AJ145" s="204"/>
      <c r="AK145" s="204"/>
    </row>
    <row r="146" spans="31:37" ht="12.75">
      <c r="AE146" s="57"/>
      <c r="AF146" s="57"/>
      <c r="AG146" s="57"/>
      <c r="AH146" s="57"/>
      <c r="AI146" s="57"/>
      <c r="AJ146" s="57"/>
      <c r="AK146" s="57"/>
    </row>
    <row r="147" spans="31:37" ht="12.75">
      <c r="AE147" s="204"/>
      <c r="AF147" s="204"/>
      <c r="AG147" s="204"/>
      <c r="AH147" s="204"/>
      <c r="AI147" s="204"/>
      <c r="AJ147" s="204"/>
      <c r="AK147" s="204"/>
    </row>
    <row r="148" spans="31:37" ht="12.75">
      <c r="AE148" s="204"/>
      <c r="AF148" s="204"/>
      <c r="AG148" s="204"/>
      <c r="AH148" s="204"/>
      <c r="AI148" s="204"/>
      <c r="AJ148" s="204"/>
      <c r="AK148" s="204"/>
    </row>
    <row r="149" spans="31:37" ht="12.75">
      <c r="AE149" s="204"/>
      <c r="AF149" s="204"/>
      <c r="AG149" s="204"/>
      <c r="AH149" s="204"/>
      <c r="AI149" s="204"/>
      <c r="AJ149" s="204"/>
      <c r="AK149" s="204"/>
    </row>
    <row r="150" spans="31:37" ht="12.75">
      <c r="AE150" s="204"/>
      <c r="AF150" s="204"/>
      <c r="AG150" s="204"/>
      <c r="AH150" s="204"/>
      <c r="AI150" s="204"/>
      <c r="AJ150" s="204"/>
      <c r="AK150" s="204"/>
    </row>
    <row r="151" spans="31:37" ht="12.75">
      <c r="AE151" s="57"/>
      <c r="AF151" s="57"/>
      <c r="AG151" s="57"/>
      <c r="AH151" s="57"/>
      <c r="AI151" s="57"/>
      <c r="AJ151" s="57"/>
      <c r="AK151" s="57"/>
    </row>
    <row r="152" spans="31:37" ht="12.75">
      <c r="AE152" s="57"/>
      <c r="AF152" s="57"/>
      <c r="AG152" s="57"/>
      <c r="AH152" s="57"/>
      <c r="AI152" s="57"/>
      <c r="AJ152" s="57"/>
      <c r="AK152" s="57"/>
    </row>
    <row r="153" spans="31:37" ht="12.75">
      <c r="AE153" s="57"/>
      <c r="AF153" s="57"/>
      <c r="AG153" s="57"/>
      <c r="AH153" s="57"/>
      <c r="AI153" s="57"/>
      <c r="AJ153" s="57"/>
      <c r="AK153" s="57"/>
    </row>
    <row r="154" spans="31:37" ht="12.75">
      <c r="AE154" s="57"/>
      <c r="AF154" s="57"/>
      <c r="AG154" s="57"/>
      <c r="AH154" s="57"/>
      <c r="AI154" s="57"/>
      <c r="AJ154" s="57"/>
      <c r="AK154" s="57"/>
    </row>
    <row r="155" spans="31:37" ht="12.75">
      <c r="AE155" s="57"/>
      <c r="AF155" s="57"/>
      <c r="AG155" s="57"/>
      <c r="AH155" s="57"/>
      <c r="AI155" s="57"/>
      <c r="AJ155" s="57"/>
      <c r="AK155" s="57"/>
    </row>
    <row r="156" spans="31:37" ht="12.75">
      <c r="AE156" s="57"/>
      <c r="AF156" s="57"/>
      <c r="AG156" s="57"/>
      <c r="AH156" s="57"/>
      <c r="AI156" s="57"/>
      <c r="AJ156" s="57"/>
      <c r="AK156" s="57"/>
    </row>
    <row r="157" spans="31:37" ht="12.75">
      <c r="AE157" s="203"/>
      <c r="AF157" s="203"/>
      <c r="AG157" s="203"/>
      <c r="AH157" s="203"/>
      <c r="AI157" s="203"/>
      <c r="AJ157" s="203"/>
      <c r="AK157" s="203"/>
    </row>
    <row r="158" spans="31:37" ht="12.75">
      <c r="AE158" s="57"/>
      <c r="AF158" s="57"/>
      <c r="AG158" s="57"/>
      <c r="AH158" s="57"/>
      <c r="AI158" s="57"/>
      <c r="AJ158" s="57"/>
      <c r="AK158" s="57"/>
    </row>
    <row r="159" spans="31:37" ht="12.75">
      <c r="AE159" s="57"/>
      <c r="AF159" s="57"/>
      <c r="AG159" s="57"/>
      <c r="AH159" s="57"/>
      <c r="AI159" s="57"/>
      <c r="AJ159" s="57"/>
      <c r="AK159" s="57"/>
    </row>
    <row r="160" spans="31:37" ht="12.75">
      <c r="AE160" s="204"/>
      <c r="AF160" s="204"/>
      <c r="AG160" s="204"/>
      <c r="AH160" s="204"/>
      <c r="AI160" s="204"/>
      <c r="AJ160" s="204"/>
      <c r="AK160" s="204"/>
    </row>
    <row r="161" spans="31:37" ht="12.75">
      <c r="AE161" s="57"/>
      <c r="AF161" s="57"/>
      <c r="AG161" s="57"/>
      <c r="AH161" s="57"/>
      <c r="AI161" s="57"/>
      <c r="AJ161" s="57"/>
      <c r="AK161" s="57"/>
    </row>
    <row r="162" spans="31:37" ht="12.75">
      <c r="AE162" s="57"/>
      <c r="AF162" s="57"/>
      <c r="AG162" s="57"/>
      <c r="AH162" s="57"/>
      <c r="AI162" s="57"/>
      <c r="AJ162" s="57"/>
      <c r="AK162" s="57"/>
    </row>
    <row r="163" spans="31:37" ht="12.75">
      <c r="AE163" s="57"/>
      <c r="AF163" s="57"/>
      <c r="AG163" s="57"/>
      <c r="AH163" s="57"/>
      <c r="AI163" s="57"/>
      <c r="AJ163" s="57"/>
      <c r="AK163" s="57"/>
    </row>
    <row r="164" spans="31:37" ht="12.75">
      <c r="AE164" s="57"/>
      <c r="AF164" s="57"/>
      <c r="AG164" s="57"/>
      <c r="AH164" s="57"/>
      <c r="AI164" s="57"/>
      <c r="AJ164" s="57"/>
      <c r="AK164" s="57"/>
    </row>
    <row r="165" spans="31:37" ht="12.75">
      <c r="AE165" s="57"/>
      <c r="AF165" s="57"/>
      <c r="AG165" s="57"/>
      <c r="AH165" s="57"/>
      <c r="AI165" s="57"/>
      <c r="AJ165" s="57"/>
      <c r="AK165" s="57"/>
    </row>
    <row r="166" spans="31:37" ht="12.75">
      <c r="AE166" s="57"/>
      <c r="AF166" s="57"/>
      <c r="AG166" s="57"/>
      <c r="AH166" s="57"/>
      <c r="AI166" s="57"/>
      <c r="AJ166" s="57"/>
      <c r="AK166" s="57"/>
    </row>
    <row r="167" spans="31:37" ht="12.75">
      <c r="AE167" s="57"/>
      <c r="AF167" s="57"/>
      <c r="AG167" s="57"/>
      <c r="AH167" s="57"/>
      <c r="AI167" s="57"/>
      <c r="AJ167" s="57"/>
      <c r="AK167" s="57"/>
    </row>
    <row r="168" spans="31:37" ht="12.75">
      <c r="AE168" s="57"/>
      <c r="AF168" s="57"/>
      <c r="AG168" s="57"/>
      <c r="AH168" s="57"/>
      <c r="AI168" s="57"/>
      <c r="AJ168" s="57"/>
      <c r="AK168" s="57"/>
    </row>
    <row r="169" spans="31:37" ht="12.75">
      <c r="AE169" s="57"/>
      <c r="AF169" s="57"/>
      <c r="AG169" s="57"/>
      <c r="AH169" s="57"/>
      <c r="AI169" s="57"/>
      <c r="AJ169" s="57"/>
      <c r="AK169" s="57"/>
    </row>
    <row r="170" spans="31:37" ht="12.75">
      <c r="AE170" s="57"/>
      <c r="AF170" s="57"/>
      <c r="AG170" s="57"/>
      <c r="AH170" s="57"/>
      <c r="AI170" s="57"/>
      <c r="AJ170" s="57"/>
      <c r="AK170" s="57"/>
    </row>
    <row r="171" spans="31:37" ht="12.75">
      <c r="AE171" s="57"/>
      <c r="AF171" s="57"/>
      <c r="AG171" s="57"/>
      <c r="AH171" s="57"/>
      <c r="AI171" s="57"/>
      <c r="AJ171" s="57"/>
      <c r="AK171" s="57"/>
    </row>
    <row r="172" spans="31:37" ht="12.75">
      <c r="AE172" s="57"/>
      <c r="AF172" s="57"/>
      <c r="AG172" s="57"/>
      <c r="AH172" s="57"/>
      <c r="AI172" s="57"/>
      <c r="AJ172" s="57"/>
      <c r="AK172" s="57"/>
    </row>
    <row r="173" spans="31:37" ht="12.75">
      <c r="AE173" s="57"/>
      <c r="AF173" s="57"/>
      <c r="AG173" s="57"/>
      <c r="AH173" s="57"/>
      <c r="AI173" s="57"/>
      <c r="AJ173" s="57"/>
      <c r="AK173" s="57"/>
    </row>
    <row r="174" spans="31:37" ht="12.75">
      <c r="AE174" s="204"/>
      <c r="AF174" s="204"/>
      <c r="AG174" s="204"/>
      <c r="AH174" s="204"/>
      <c r="AI174" s="204"/>
      <c r="AJ174" s="204"/>
      <c r="AK174" s="204"/>
    </row>
    <row r="175" spans="31:37" ht="12.75">
      <c r="AE175" s="57"/>
      <c r="AF175" s="57"/>
      <c r="AG175" s="57"/>
      <c r="AH175" s="57"/>
      <c r="AI175" s="57"/>
      <c r="AJ175" s="57"/>
      <c r="AK175" s="57"/>
    </row>
    <row r="176" spans="31:37" ht="12.75">
      <c r="AE176" s="57"/>
      <c r="AF176" s="57"/>
      <c r="AG176" s="57"/>
      <c r="AH176" s="57"/>
      <c r="AI176" s="57"/>
      <c r="AJ176" s="57"/>
      <c r="AK176" s="57"/>
    </row>
    <row r="177" spans="31:37" ht="12.75">
      <c r="AE177" s="203"/>
      <c r="AF177" s="203"/>
      <c r="AG177" s="203"/>
      <c r="AH177" s="203"/>
      <c r="AI177" s="203"/>
      <c r="AJ177" s="203"/>
      <c r="AK177" s="203"/>
    </row>
    <row r="178" spans="31:37" ht="12.75">
      <c r="AE178" s="204"/>
      <c r="AF178" s="204"/>
      <c r="AG178" s="204"/>
      <c r="AH178" s="204"/>
      <c r="AI178" s="204"/>
      <c r="AJ178" s="204"/>
      <c r="AK178" s="204"/>
    </row>
    <row r="179" spans="31:37" ht="12.75">
      <c r="AE179" s="57"/>
      <c r="AF179" s="57"/>
      <c r="AG179" s="57"/>
      <c r="AH179" s="57"/>
      <c r="AI179" s="57"/>
      <c r="AJ179" s="57"/>
      <c r="AK179" s="57"/>
    </row>
    <row r="180" spans="31:37" ht="12.75">
      <c r="AE180" s="57"/>
      <c r="AF180" s="57"/>
      <c r="AG180" s="57"/>
      <c r="AH180" s="57"/>
      <c r="AI180" s="57"/>
      <c r="AJ180" s="57"/>
      <c r="AK180" s="57"/>
    </row>
    <row r="181" spans="31:37" ht="12.75">
      <c r="AE181" s="57"/>
      <c r="AF181" s="57"/>
      <c r="AG181" s="57"/>
      <c r="AH181" s="57"/>
      <c r="AI181" s="57"/>
      <c r="AJ181" s="57"/>
      <c r="AK181" s="57"/>
    </row>
    <row r="182" spans="31:37" ht="12.75">
      <c r="AE182" s="57"/>
      <c r="AF182" s="57"/>
      <c r="AG182" s="57"/>
      <c r="AH182" s="57"/>
      <c r="AI182" s="57"/>
      <c r="AJ182" s="57"/>
      <c r="AK182" s="57"/>
    </row>
    <row r="183" spans="31:37" ht="12.75">
      <c r="AE183" s="57"/>
      <c r="AF183" s="57"/>
      <c r="AG183" s="57"/>
      <c r="AH183" s="57"/>
      <c r="AI183" s="57"/>
      <c r="AJ183" s="57"/>
      <c r="AK183" s="57"/>
    </row>
    <row r="184" spans="31:37" ht="15.75">
      <c r="AE184" s="13"/>
      <c r="AF184" s="13"/>
      <c r="AG184" s="13"/>
      <c r="AH184" s="13"/>
      <c r="AI184" s="13"/>
      <c r="AJ184" s="13"/>
      <c r="AK184" s="13"/>
    </row>
    <row r="185" spans="31:37" ht="15.75">
      <c r="AE185" s="13"/>
      <c r="AF185" s="13"/>
      <c r="AG185" s="13"/>
      <c r="AH185" s="13"/>
      <c r="AI185" s="13"/>
      <c r="AJ185" s="13"/>
      <c r="AK185" s="13"/>
    </row>
    <row r="186" spans="31:37" ht="15.75">
      <c r="AE186" s="13"/>
      <c r="AF186" s="13"/>
      <c r="AG186" s="13"/>
      <c r="AH186" s="13"/>
      <c r="AI186" s="13"/>
      <c r="AJ186" s="13"/>
      <c r="AK186" s="13"/>
    </row>
    <row r="187" spans="31:37" ht="15.75">
      <c r="AE187" s="13"/>
      <c r="AF187" s="13"/>
      <c r="AG187" s="13"/>
      <c r="AH187" s="13"/>
      <c r="AI187" s="13"/>
      <c r="AJ187" s="13"/>
      <c r="AK187" s="13"/>
    </row>
    <row r="188" spans="31:37" ht="12.75">
      <c r="AE188" s="57"/>
      <c r="AF188" s="57"/>
      <c r="AG188" s="57"/>
      <c r="AH188" s="57"/>
      <c r="AI188" s="57"/>
      <c r="AJ188" s="57"/>
      <c r="AK188" s="57"/>
    </row>
    <row r="189" spans="31:37" ht="12.75">
      <c r="AE189" s="57"/>
      <c r="AF189" s="57"/>
      <c r="AG189" s="57"/>
      <c r="AH189" s="57"/>
      <c r="AI189" s="57"/>
      <c r="AJ189" s="57"/>
      <c r="AK189" s="57"/>
    </row>
    <row r="190" spans="31:37" ht="12.75">
      <c r="AE190" s="57"/>
      <c r="AF190" s="57"/>
      <c r="AG190" s="57"/>
      <c r="AH190" s="57"/>
      <c r="AI190" s="57"/>
      <c r="AJ190" s="57"/>
      <c r="AK190" s="57"/>
    </row>
    <row r="191" spans="31:37" ht="12.75">
      <c r="AE191" s="57"/>
      <c r="AF191" s="57"/>
      <c r="AG191" s="57"/>
      <c r="AH191" s="57"/>
      <c r="AI191" s="57"/>
      <c r="AJ191" s="57"/>
      <c r="AK191" s="57"/>
    </row>
    <row r="192" spans="31:37" ht="12.75">
      <c r="AE192" s="57"/>
      <c r="AF192" s="57"/>
      <c r="AG192" s="57"/>
      <c r="AH192" s="57"/>
      <c r="AI192" s="57"/>
      <c r="AJ192" s="57"/>
      <c r="AK192" s="57"/>
    </row>
    <row r="193" spans="31:37" ht="12.75">
      <c r="AE193" s="57"/>
      <c r="AF193" s="57"/>
      <c r="AG193" s="57"/>
      <c r="AH193" s="57"/>
      <c r="AI193" s="57"/>
      <c r="AJ193" s="57"/>
      <c r="AK193" s="57"/>
    </row>
    <row r="194" spans="31:37" ht="12.75">
      <c r="AE194" s="57"/>
      <c r="AF194" s="57"/>
      <c r="AG194" s="57"/>
      <c r="AH194" s="57"/>
      <c r="AI194" s="57"/>
      <c r="AJ194" s="57"/>
      <c r="AK194" s="57"/>
    </row>
    <row r="195" spans="31:37" ht="12.75">
      <c r="AE195" s="57"/>
      <c r="AF195" s="57"/>
      <c r="AG195" s="57"/>
      <c r="AH195" s="57"/>
      <c r="AI195" s="57"/>
      <c r="AJ195" s="57"/>
      <c r="AK195" s="57"/>
    </row>
    <row r="196" spans="31:37" ht="12.75">
      <c r="AE196" s="57"/>
      <c r="AF196" s="57"/>
      <c r="AG196" s="57"/>
      <c r="AH196" s="57"/>
      <c r="AI196" s="57"/>
      <c r="AJ196" s="57"/>
      <c r="AK196" s="57"/>
    </row>
    <row r="197" spans="31:37" ht="12.75">
      <c r="AE197" s="57"/>
      <c r="AF197" s="57"/>
      <c r="AG197" s="57"/>
      <c r="AH197" s="57"/>
      <c r="AI197" s="57"/>
      <c r="AJ197" s="57"/>
      <c r="AK197" s="57"/>
    </row>
    <row r="198" spans="31:37" ht="12.75">
      <c r="AE198" s="57"/>
      <c r="AF198" s="57"/>
      <c r="AG198" s="57"/>
      <c r="AH198" s="57"/>
      <c r="AI198" s="57"/>
      <c r="AJ198" s="57"/>
      <c r="AK198" s="57"/>
    </row>
    <row r="199" spans="31:37" ht="12.75">
      <c r="AE199" s="57"/>
      <c r="AF199" s="57"/>
      <c r="AG199" s="57"/>
      <c r="AH199" s="57"/>
      <c r="AI199" s="57"/>
      <c r="AJ199" s="57"/>
      <c r="AK199" s="57"/>
    </row>
    <row r="200" spans="31:37" ht="12.75">
      <c r="AE200" s="57"/>
      <c r="AF200" s="57"/>
      <c r="AG200" s="57"/>
      <c r="AH200" s="57"/>
      <c r="AI200" s="57"/>
      <c r="AJ200" s="57"/>
      <c r="AK200" s="57"/>
    </row>
    <row r="201" spans="31:37" ht="12.75">
      <c r="AE201" s="57"/>
      <c r="AF201" s="57"/>
      <c r="AG201" s="57"/>
      <c r="AH201" s="57"/>
      <c r="AI201" s="57"/>
      <c r="AJ201" s="57"/>
      <c r="AK201" s="57"/>
    </row>
    <row r="202" spans="31:37" ht="12.75">
      <c r="AE202" s="57"/>
      <c r="AF202" s="57"/>
      <c r="AG202" s="57"/>
      <c r="AH202" s="57"/>
      <c r="AI202" s="57"/>
      <c r="AJ202" s="57"/>
      <c r="AK202" s="57"/>
    </row>
    <row r="203" spans="31:37" ht="12.75">
      <c r="AE203" s="57"/>
      <c r="AF203" s="57"/>
      <c r="AG203" s="57"/>
      <c r="AH203" s="57"/>
      <c r="AI203" s="57"/>
      <c r="AJ203" s="57"/>
      <c r="AK203" s="57"/>
    </row>
    <row r="204" spans="31:37" ht="12.75">
      <c r="AE204" s="57"/>
      <c r="AF204" s="57"/>
      <c r="AG204" s="57"/>
      <c r="AH204" s="57"/>
      <c r="AI204" s="57"/>
      <c r="AJ204" s="57"/>
      <c r="AK204" s="57"/>
    </row>
    <row r="205" spans="31:37" ht="12.75">
      <c r="AE205" s="57"/>
      <c r="AF205" s="57"/>
      <c r="AG205" s="57"/>
      <c r="AH205" s="57"/>
      <c r="AI205" s="57"/>
      <c r="AJ205" s="57"/>
      <c r="AK205" s="57"/>
    </row>
    <row r="206" spans="31:37" ht="12.75">
      <c r="AE206" s="57"/>
      <c r="AF206" s="57"/>
      <c r="AG206" s="57"/>
      <c r="AH206" s="57"/>
      <c r="AI206" s="57"/>
      <c r="AJ206" s="57"/>
      <c r="AK206" s="57"/>
    </row>
    <row r="207" spans="31:37" ht="12.75">
      <c r="AE207" s="57"/>
      <c r="AF207" s="57"/>
      <c r="AG207" s="57"/>
      <c r="AH207" s="57"/>
      <c r="AI207" s="57"/>
      <c r="AJ207" s="57"/>
      <c r="AK207" s="57"/>
    </row>
    <row r="208" spans="31:37" ht="12.75">
      <c r="AE208" s="57"/>
      <c r="AF208" s="57"/>
      <c r="AG208" s="57"/>
      <c r="AH208" s="57"/>
      <c r="AI208" s="57"/>
      <c r="AJ208" s="57"/>
      <c r="AK208" s="57"/>
    </row>
    <row r="209" spans="31:37" ht="12.75">
      <c r="AE209" s="57"/>
      <c r="AF209" s="57"/>
      <c r="AG209" s="57"/>
      <c r="AH209" s="57"/>
      <c r="AI209" s="57"/>
      <c r="AJ209" s="57"/>
      <c r="AK209" s="57"/>
    </row>
    <row r="210" spans="31:37" ht="12.75">
      <c r="AE210" s="57"/>
      <c r="AF210" s="57"/>
      <c r="AG210" s="57"/>
      <c r="AH210" s="57"/>
      <c r="AI210" s="57"/>
      <c r="AJ210" s="57"/>
      <c r="AK210" s="57"/>
    </row>
    <row r="211" spans="31:37" ht="12.75">
      <c r="AE211" s="57"/>
      <c r="AF211" s="57"/>
      <c r="AG211" s="57"/>
      <c r="AH211" s="57"/>
      <c r="AI211" s="57"/>
      <c r="AJ211" s="57"/>
      <c r="AK211" s="57"/>
    </row>
    <row r="212" spans="31:37" ht="12.75">
      <c r="AE212" s="57"/>
      <c r="AF212" s="57"/>
      <c r="AG212" s="57"/>
      <c r="AH212" s="57"/>
      <c r="AI212" s="57"/>
      <c r="AJ212" s="57"/>
      <c r="AK212" s="57"/>
    </row>
    <row r="213" spans="31:37" ht="12.75">
      <c r="AE213" s="57"/>
      <c r="AF213" s="57"/>
      <c r="AG213" s="57"/>
      <c r="AH213" s="57"/>
      <c r="AI213" s="57"/>
      <c r="AJ213" s="57"/>
      <c r="AK213" s="57"/>
    </row>
    <row r="214" spans="31:37" ht="12.75">
      <c r="AE214" s="57"/>
      <c r="AF214" s="57"/>
      <c r="AG214" s="57"/>
      <c r="AH214" s="57"/>
      <c r="AI214" s="57"/>
      <c r="AJ214" s="57"/>
      <c r="AK214" s="57"/>
    </row>
    <row r="215" spans="31:37" ht="12.75">
      <c r="AE215" s="57"/>
      <c r="AF215" s="57"/>
      <c r="AG215" s="57"/>
      <c r="AH215" s="57"/>
      <c r="AI215" s="57"/>
      <c r="AJ215" s="57"/>
      <c r="AK215" s="57"/>
    </row>
    <row r="216" spans="31:37" ht="12.75">
      <c r="AE216" s="57"/>
      <c r="AF216" s="57"/>
      <c r="AG216" s="57"/>
      <c r="AH216" s="57"/>
      <c r="AI216" s="57"/>
      <c r="AJ216" s="57"/>
      <c r="AK216" s="57"/>
    </row>
    <row r="217" spans="31:37" ht="12.75">
      <c r="AE217" s="57"/>
      <c r="AF217" s="57"/>
      <c r="AG217" s="57"/>
      <c r="AH217" s="57"/>
      <c r="AI217" s="57"/>
      <c r="AJ217" s="57"/>
      <c r="AK217" s="57"/>
    </row>
    <row r="218" spans="31:37" ht="12.75">
      <c r="AE218" s="57"/>
      <c r="AF218" s="57"/>
      <c r="AG218" s="57"/>
      <c r="AH218" s="57"/>
      <c r="AI218" s="57"/>
      <c r="AJ218" s="57"/>
      <c r="AK218" s="57"/>
    </row>
    <row r="219" spans="31:37" ht="12.75">
      <c r="AE219" s="57"/>
      <c r="AF219" s="57"/>
      <c r="AG219" s="57"/>
      <c r="AH219" s="57"/>
      <c r="AI219" s="57"/>
      <c r="AJ219" s="57"/>
      <c r="AK219" s="57"/>
    </row>
    <row r="220" spans="31:37" ht="12.75">
      <c r="AE220" s="57"/>
      <c r="AF220" s="57"/>
      <c r="AG220" s="57"/>
      <c r="AH220" s="57"/>
      <c r="AI220" s="57"/>
      <c r="AJ220" s="57"/>
      <c r="AK220" s="57"/>
    </row>
    <row r="221" spans="31:37" ht="12.75">
      <c r="AE221" s="57"/>
      <c r="AF221" s="57"/>
      <c r="AG221" s="57"/>
      <c r="AH221" s="57"/>
      <c r="AI221" s="57"/>
      <c r="AJ221" s="57"/>
      <c r="AK221" s="57"/>
    </row>
    <row r="222" spans="31:37" ht="12.75">
      <c r="AE222" s="57"/>
      <c r="AF222" s="57"/>
      <c r="AG222" s="57"/>
      <c r="AH222" s="57"/>
      <c r="AI222" s="57"/>
      <c r="AJ222" s="57"/>
      <c r="AK222" s="57"/>
    </row>
    <row r="223" spans="31:37" ht="12.75">
      <c r="AE223" s="57"/>
      <c r="AF223" s="57"/>
      <c r="AG223" s="57"/>
      <c r="AH223" s="57"/>
      <c r="AI223" s="57"/>
      <c r="AJ223" s="57"/>
      <c r="AK223" s="57"/>
    </row>
    <row r="224" spans="31:37" ht="12.75">
      <c r="AE224" s="57"/>
      <c r="AF224" s="57"/>
      <c r="AG224" s="57"/>
      <c r="AH224" s="57"/>
      <c r="AI224" s="57"/>
      <c r="AJ224" s="57"/>
      <c r="AK224" s="57"/>
    </row>
    <row r="225" spans="31:37" ht="12.75">
      <c r="AE225" s="57"/>
      <c r="AF225" s="57"/>
      <c r="AG225" s="57"/>
      <c r="AH225" s="57"/>
      <c r="AI225" s="57"/>
      <c r="AJ225" s="57"/>
      <c r="AK225" s="57"/>
    </row>
    <row r="226" spans="31:37" ht="12.75">
      <c r="AE226" s="57"/>
      <c r="AF226" s="57"/>
      <c r="AG226" s="57"/>
      <c r="AH226" s="57"/>
      <c r="AI226" s="57"/>
      <c r="AJ226" s="57"/>
      <c r="AK226" s="57"/>
    </row>
    <row r="227" spans="31:37" ht="12.75">
      <c r="AE227" s="57"/>
      <c r="AF227" s="57"/>
      <c r="AG227" s="57"/>
      <c r="AH227" s="57"/>
      <c r="AI227" s="57"/>
      <c r="AJ227" s="57"/>
      <c r="AK227" s="57"/>
    </row>
    <row r="228" spans="31:37" ht="12.75">
      <c r="AE228" s="57"/>
      <c r="AF228" s="57"/>
      <c r="AG228" s="57"/>
      <c r="AH228" s="57"/>
      <c r="AI228" s="57"/>
      <c r="AJ228" s="57"/>
      <c r="AK228" s="57"/>
    </row>
    <row r="229" spans="31:37" ht="12.75">
      <c r="AE229" s="57"/>
      <c r="AF229" s="57"/>
      <c r="AG229" s="57"/>
      <c r="AH229" s="57"/>
      <c r="AI229" s="57"/>
      <c r="AJ229" s="57"/>
      <c r="AK229" s="57"/>
    </row>
    <row r="230" spans="31:37" ht="12.75">
      <c r="AE230" s="57"/>
      <c r="AF230" s="57"/>
      <c r="AG230" s="57"/>
      <c r="AH230" s="57"/>
      <c r="AI230" s="57"/>
      <c r="AJ230" s="57"/>
      <c r="AK230" s="57"/>
    </row>
    <row r="231" spans="31:37" ht="12.75">
      <c r="AE231" s="57"/>
      <c r="AF231" s="57"/>
      <c r="AG231" s="57"/>
      <c r="AH231" s="57"/>
      <c r="AI231" s="57"/>
      <c r="AJ231" s="57"/>
      <c r="AK231" s="57"/>
    </row>
    <row r="232" spans="31:37" ht="12.75">
      <c r="AE232" s="57"/>
      <c r="AF232" s="57"/>
      <c r="AG232" s="57"/>
      <c r="AH232" s="57"/>
      <c r="AI232" s="57"/>
      <c r="AJ232" s="57"/>
      <c r="AK232" s="57"/>
    </row>
    <row r="233" spans="31:37" ht="12.75">
      <c r="AE233" s="57"/>
      <c r="AF233" s="57"/>
      <c r="AG233" s="57"/>
      <c r="AH233" s="57"/>
      <c r="AI233" s="57"/>
      <c r="AJ233" s="57"/>
      <c r="AK233" s="57"/>
    </row>
    <row r="234" spans="31:37" ht="12.75">
      <c r="AE234" s="57"/>
      <c r="AF234" s="57"/>
      <c r="AG234" s="57"/>
      <c r="AH234" s="57"/>
      <c r="AI234" s="57"/>
      <c r="AJ234" s="57"/>
      <c r="AK234" s="57"/>
    </row>
    <row r="235" spans="31:37" ht="12.75">
      <c r="AE235" s="57"/>
      <c r="AF235" s="57"/>
      <c r="AG235" s="57"/>
      <c r="AH235" s="57"/>
      <c r="AI235" s="57"/>
      <c r="AJ235" s="57"/>
      <c r="AK235" s="57"/>
    </row>
    <row r="236" spans="31:37" ht="12.75">
      <c r="AE236" s="57"/>
      <c r="AF236" s="57"/>
      <c r="AG236" s="57"/>
      <c r="AH236" s="57"/>
      <c r="AI236" s="57"/>
      <c r="AJ236" s="57"/>
      <c r="AK236" s="57"/>
    </row>
    <row r="237" spans="31:37" ht="12.75">
      <c r="AE237" s="57"/>
      <c r="AF237" s="57"/>
      <c r="AG237" s="57"/>
      <c r="AH237" s="57"/>
      <c r="AI237" s="57"/>
      <c r="AJ237" s="57"/>
      <c r="AK237" s="57"/>
    </row>
    <row r="238" spans="31:37" ht="12.75">
      <c r="AE238" s="57"/>
      <c r="AF238" s="57"/>
      <c r="AG238" s="57"/>
      <c r="AH238" s="57"/>
      <c r="AI238" s="57"/>
      <c r="AJ238" s="57"/>
      <c r="AK238" s="57"/>
    </row>
    <row r="239" spans="31:37" ht="12.75">
      <c r="AE239" s="57"/>
      <c r="AF239" s="57"/>
      <c r="AG239" s="57"/>
      <c r="AH239" s="57"/>
      <c r="AI239" s="57"/>
      <c r="AJ239" s="57"/>
      <c r="AK239" s="57"/>
    </row>
    <row r="240" spans="31:37" ht="12.75">
      <c r="AE240" s="57"/>
      <c r="AF240" s="57"/>
      <c r="AG240" s="57"/>
      <c r="AH240" s="57"/>
      <c r="AI240" s="57"/>
      <c r="AJ240" s="57"/>
      <c r="AK240" s="57"/>
    </row>
    <row r="241" spans="31:37" ht="12.75">
      <c r="AE241" s="57"/>
      <c r="AF241" s="57"/>
      <c r="AG241" s="57"/>
      <c r="AH241" s="57"/>
      <c r="AI241" s="57"/>
      <c r="AJ241" s="57"/>
      <c r="AK241" s="57"/>
    </row>
    <row r="242" spans="31:37" ht="12.75">
      <c r="AE242" s="57"/>
      <c r="AF242" s="57"/>
      <c r="AG242" s="57"/>
      <c r="AH242" s="57"/>
      <c r="AI242" s="57"/>
      <c r="AJ242" s="57"/>
      <c r="AK242" s="57"/>
    </row>
    <row r="243" spans="31:37" ht="12.75">
      <c r="AE243" s="57"/>
      <c r="AF243" s="57"/>
      <c r="AG243" s="57"/>
      <c r="AH243" s="57"/>
      <c r="AI243" s="57"/>
      <c r="AJ243" s="57"/>
      <c r="AK243" s="57"/>
    </row>
    <row r="244" spans="31:37" ht="15.75">
      <c r="AE244" s="13"/>
      <c r="AF244" s="13"/>
      <c r="AG244" s="13"/>
      <c r="AH244" s="13"/>
      <c r="AI244" s="13"/>
      <c r="AJ244" s="13"/>
      <c r="AK244" s="13"/>
    </row>
    <row r="245" spans="31:37" ht="15.75">
      <c r="AE245" s="13"/>
      <c r="AF245" s="13"/>
      <c r="AG245" s="13"/>
      <c r="AH245" s="13"/>
      <c r="AI245" s="13"/>
      <c r="AJ245" s="13"/>
      <c r="AK245" s="13"/>
    </row>
    <row r="246" spans="31:37" ht="15.75">
      <c r="AE246" s="13"/>
      <c r="AF246" s="13"/>
      <c r="AG246" s="13"/>
      <c r="AH246" s="13"/>
      <c r="AI246" s="13"/>
      <c r="AJ246" s="13"/>
      <c r="AK246" s="13"/>
    </row>
    <row r="247" spans="31:37" ht="15.75">
      <c r="AE247" s="13"/>
      <c r="AF247" s="13"/>
      <c r="AG247" s="13"/>
      <c r="AH247" s="13"/>
      <c r="AI247" s="13"/>
      <c r="AJ247" s="13"/>
      <c r="AK247" s="13"/>
    </row>
    <row r="248" spans="31:37" ht="12.75">
      <c r="AE248" s="57"/>
      <c r="AF248" s="57"/>
      <c r="AG248" s="57"/>
      <c r="AH248" s="57"/>
      <c r="AI248" s="57"/>
      <c r="AJ248" s="57"/>
      <c r="AK248" s="57"/>
    </row>
    <row r="249" spans="31:37" ht="12.75">
      <c r="AE249" s="57"/>
      <c r="AF249" s="57"/>
      <c r="AG249" s="57"/>
      <c r="AH249" s="57"/>
      <c r="AI249" s="57"/>
      <c r="AJ249" s="57"/>
      <c r="AK249" s="57"/>
    </row>
    <row r="250" spans="31:37" ht="12.75">
      <c r="AE250" s="57"/>
      <c r="AF250" s="57"/>
      <c r="AG250" s="57"/>
      <c r="AH250" s="57"/>
      <c r="AI250" s="57"/>
      <c r="AJ250" s="57"/>
      <c r="AK250" s="57"/>
    </row>
    <row r="251" spans="31:37" ht="12.75">
      <c r="AE251" s="57"/>
      <c r="AF251" s="57"/>
      <c r="AG251" s="57"/>
      <c r="AH251" s="57"/>
      <c r="AI251" s="57"/>
      <c r="AJ251" s="57"/>
      <c r="AK251" s="57"/>
    </row>
    <row r="252" spans="31:37" ht="12.75">
      <c r="AE252" s="57"/>
      <c r="AF252" s="57"/>
      <c r="AG252" s="57"/>
      <c r="AH252" s="57"/>
      <c r="AI252" s="57"/>
      <c r="AJ252" s="57"/>
      <c r="AK252" s="57"/>
    </row>
    <row r="253" spans="31:37" ht="12.75">
      <c r="AE253" s="57"/>
      <c r="AF253" s="57"/>
      <c r="AG253" s="57"/>
      <c r="AH253" s="57"/>
      <c r="AI253" s="57"/>
      <c r="AJ253" s="57"/>
      <c r="AK253" s="57"/>
    </row>
    <row r="254" spans="31:37" ht="12.75">
      <c r="AE254" s="57"/>
      <c r="AF254" s="57"/>
      <c r="AG254" s="57"/>
      <c r="AH254" s="57"/>
      <c r="AI254" s="57"/>
      <c r="AJ254" s="57"/>
      <c r="AK254" s="57"/>
    </row>
    <row r="255" spans="31:37" ht="12.75">
      <c r="AE255" s="57"/>
      <c r="AF255" s="57"/>
      <c r="AG255" s="57"/>
      <c r="AH255" s="57"/>
      <c r="AI255" s="57"/>
      <c r="AJ255" s="57"/>
      <c r="AK255" s="57"/>
    </row>
    <row r="256" spans="31:37" ht="12.75">
      <c r="AE256" s="57"/>
      <c r="AF256" s="57"/>
      <c r="AG256" s="57"/>
      <c r="AH256" s="57"/>
      <c r="AI256" s="57"/>
      <c r="AJ256" s="57"/>
      <c r="AK256" s="57"/>
    </row>
    <row r="257" spans="31:37" ht="12.75">
      <c r="AE257" s="57"/>
      <c r="AF257" s="57"/>
      <c r="AG257" s="57"/>
      <c r="AH257" s="57"/>
      <c r="AI257" s="57"/>
      <c r="AJ257" s="57"/>
      <c r="AK257" s="57"/>
    </row>
    <row r="258" spans="31:37" ht="12.75">
      <c r="AE258" s="57"/>
      <c r="AF258" s="57"/>
      <c r="AG258" s="57"/>
      <c r="AH258" s="57"/>
      <c r="AI258" s="57"/>
      <c r="AJ258" s="57"/>
      <c r="AK258" s="57"/>
    </row>
    <row r="259" spans="31:37" ht="12.75">
      <c r="AE259" s="57"/>
      <c r="AF259" s="57"/>
      <c r="AG259" s="57"/>
      <c r="AH259" s="57"/>
      <c r="AI259" s="57"/>
      <c r="AJ259" s="57"/>
      <c r="AK259" s="57"/>
    </row>
    <row r="260" spans="31:37" ht="12.75">
      <c r="AE260" s="57"/>
      <c r="AF260" s="57"/>
      <c r="AG260" s="57"/>
      <c r="AH260" s="57"/>
      <c r="AI260" s="57"/>
      <c r="AJ260" s="57"/>
      <c r="AK260" s="57"/>
    </row>
    <row r="261" spans="31:37" ht="12.75">
      <c r="AE261" s="57"/>
      <c r="AF261" s="57"/>
      <c r="AG261" s="57"/>
      <c r="AH261" s="57"/>
      <c r="AI261" s="57"/>
      <c r="AJ261" s="57"/>
      <c r="AK261" s="57"/>
    </row>
    <row r="262" spans="31:37" ht="12.75">
      <c r="AE262" s="57"/>
      <c r="AF262" s="57"/>
      <c r="AG262" s="57"/>
      <c r="AH262" s="57"/>
      <c r="AI262" s="57"/>
      <c r="AJ262" s="57"/>
      <c r="AK262" s="57"/>
    </row>
    <row r="263" spans="31:37" ht="12.75">
      <c r="AE263" s="57"/>
      <c r="AF263" s="57"/>
      <c r="AG263" s="57"/>
      <c r="AH263" s="57"/>
      <c r="AI263" s="57"/>
      <c r="AJ263" s="57"/>
      <c r="AK263" s="57"/>
    </row>
    <row r="264" spans="31:37" ht="12.75">
      <c r="AE264" s="57"/>
      <c r="AF264" s="57"/>
      <c r="AG264" s="57"/>
      <c r="AH264" s="57"/>
      <c r="AI264" s="57"/>
      <c r="AJ264" s="57"/>
      <c r="AK264" s="57"/>
    </row>
    <row r="265" spans="31:37" ht="12.75">
      <c r="AE265" s="57"/>
      <c r="AF265" s="57"/>
      <c r="AG265" s="57"/>
      <c r="AH265" s="57"/>
      <c r="AI265" s="57"/>
      <c r="AJ265" s="57"/>
      <c r="AK265" s="57"/>
    </row>
    <row r="266" spans="31:37" ht="12.75">
      <c r="AE266" s="57"/>
      <c r="AF266" s="57"/>
      <c r="AG266" s="57"/>
      <c r="AH266" s="57"/>
      <c r="AI266" s="57"/>
      <c r="AJ266" s="57"/>
      <c r="AK266" s="57"/>
    </row>
    <row r="267" spans="31:37" ht="12.75">
      <c r="AE267" s="57"/>
      <c r="AF267" s="57"/>
      <c r="AG267" s="57"/>
      <c r="AH267" s="57"/>
      <c r="AI267" s="57"/>
      <c r="AJ267" s="57"/>
      <c r="AK267" s="57"/>
    </row>
    <row r="268" spans="31:37" ht="12.75">
      <c r="AE268" s="57"/>
      <c r="AF268" s="57"/>
      <c r="AG268" s="57"/>
      <c r="AH268" s="57"/>
      <c r="AI268" s="57"/>
      <c r="AJ268" s="57"/>
      <c r="AK268" s="57"/>
    </row>
    <row r="269" spans="31:37" ht="12.75">
      <c r="AE269" s="57"/>
      <c r="AF269" s="57"/>
      <c r="AG269" s="57"/>
      <c r="AH269" s="57"/>
      <c r="AI269" s="57"/>
      <c r="AJ269" s="57"/>
      <c r="AK269" s="57"/>
    </row>
    <row r="270" spans="31:37" ht="12.75">
      <c r="AE270" s="57"/>
      <c r="AF270" s="57"/>
      <c r="AG270" s="57"/>
      <c r="AH270" s="57"/>
      <c r="AI270" s="57"/>
      <c r="AJ270" s="57"/>
      <c r="AK270" s="57"/>
    </row>
    <row r="271" spans="31:37" ht="12.75">
      <c r="AE271" s="57"/>
      <c r="AF271" s="57"/>
      <c r="AG271" s="57"/>
      <c r="AH271" s="57"/>
      <c r="AI271" s="57"/>
      <c r="AJ271" s="57"/>
      <c r="AK271" s="57"/>
    </row>
    <row r="272" spans="31:37" ht="12.75">
      <c r="AE272" s="57"/>
      <c r="AF272" s="57"/>
      <c r="AG272" s="57"/>
      <c r="AH272" s="57"/>
      <c r="AI272" s="57"/>
      <c r="AJ272" s="57"/>
      <c r="AK272" s="57"/>
    </row>
    <row r="273" spans="31:37" ht="12.75">
      <c r="AE273" s="57"/>
      <c r="AF273" s="57"/>
      <c r="AG273" s="57"/>
      <c r="AH273" s="57"/>
      <c r="AI273" s="57"/>
      <c r="AJ273" s="57"/>
      <c r="AK273" s="57"/>
    </row>
    <row r="274" spans="31:37" ht="12.75">
      <c r="AE274" s="57"/>
      <c r="AF274" s="57"/>
      <c r="AG274" s="57"/>
      <c r="AH274" s="57"/>
      <c r="AI274" s="57"/>
      <c r="AJ274" s="57"/>
      <c r="AK274" s="57"/>
    </row>
    <row r="275" spans="31:37" ht="12.75">
      <c r="AE275" s="57"/>
      <c r="AF275" s="57"/>
      <c r="AG275" s="57"/>
      <c r="AH275" s="57"/>
      <c r="AI275" s="57"/>
      <c r="AJ275" s="57"/>
      <c r="AK275" s="57"/>
    </row>
    <row r="276" spans="31:37" ht="12.75">
      <c r="AE276" s="57"/>
      <c r="AF276" s="57"/>
      <c r="AG276" s="57"/>
      <c r="AH276" s="57"/>
      <c r="AI276" s="57"/>
      <c r="AJ276" s="57"/>
      <c r="AK276" s="57"/>
    </row>
    <row r="277" spans="31:37" ht="12.75">
      <c r="AE277" s="57"/>
      <c r="AF277" s="57"/>
      <c r="AG277" s="57"/>
      <c r="AH277" s="57"/>
      <c r="AI277" s="57"/>
      <c r="AJ277" s="57"/>
      <c r="AK277" s="57"/>
    </row>
    <row r="278" spans="31:37" ht="12.75">
      <c r="AE278" s="57"/>
      <c r="AF278" s="57"/>
      <c r="AG278" s="57"/>
      <c r="AH278" s="57"/>
      <c r="AI278" s="57"/>
      <c r="AJ278" s="57"/>
      <c r="AK278" s="57"/>
    </row>
    <row r="279" spans="31:37" ht="12.75">
      <c r="AE279" s="57"/>
      <c r="AF279" s="57"/>
      <c r="AG279" s="57"/>
      <c r="AH279" s="57"/>
      <c r="AI279" s="57"/>
      <c r="AJ279" s="57"/>
      <c r="AK279" s="57"/>
    </row>
    <row r="280" spans="31:37" ht="12.75">
      <c r="AE280" s="57"/>
      <c r="AF280" s="57"/>
      <c r="AG280" s="57"/>
      <c r="AH280" s="57"/>
      <c r="AI280" s="57"/>
      <c r="AJ280" s="57"/>
      <c r="AK280" s="57"/>
    </row>
    <row r="281" spans="31:37" ht="12.75">
      <c r="AE281" s="57"/>
      <c r="AF281" s="57"/>
      <c r="AG281" s="57"/>
      <c r="AH281" s="57"/>
      <c r="AI281" s="57"/>
      <c r="AJ281" s="57"/>
      <c r="AK281" s="57"/>
    </row>
    <row r="282" spans="31:37" ht="12.75">
      <c r="AE282" s="57"/>
      <c r="AF282" s="57"/>
      <c r="AG282" s="57"/>
      <c r="AH282" s="57"/>
      <c r="AI282" s="57"/>
      <c r="AJ282" s="57"/>
      <c r="AK282" s="57"/>
    </row>
    <row r="283" spans="31:37" ht="12.75">
      <c r="AE283" s="57"/>
      <c r="AF283" s="57"/>
      <c r="AG283" s="57"/>
      <c r="AH283" s="57"/>
      <c r="AI283" s="57"/>
      <c r="AJ283" s="57"/>
      <c r="AK283" s="57"/>
    </row>
    <row r="287" spans="31:37" ht="15.75">
      <c r="AE287" s="13"/>
      <c r="AF287" s="13"/>
      <c r="AG287" s="13"/>
      <c r="AH287" s="13"/>
      <c r="AI287" s="13"/>
      <c r="AJ287" s="13"/>
      <c r="AK287" s="13"/>
    </row>
    <row r="288" spans="31:37" ht="15.75">
      <c r="AE288" s="13"/>
      <c r="AF288" s="13"/>
      <c r="AG288" s="13"/>
      <c r="AH288" s="13"/>
      <c r="AI288" s="13"/>
      <c r="AJ288" s="13"/>
      <c r="AK288" s="13"/>
    </row>
    <row r="289" spans="31:37" ht="15.75">
      <c r="AE289" s="13"/>
      <c r="AF289" s="13"/>
      <c r="AG289" s="13"/>
      <c r="AH289" s="13"/>
      <c r="AI289" s="13"/>
      <c r="AJ289" s="13"/>
      <c r="AK289" s="13"/>
    </row>
    <row r="290" spans="31:37" ht="15.75">
      <c r="AE290" s="13"/>
      <c r="AF290" s="13"/>
      <c r="AG290" s="13"/>
      <c r="AH290" s="13"/>
      <c r="AI290" s="13"/>
      <c r="AJ290" s="13"/>
      <c r="AK290" s="13"/>
    </row>
    <row r="291" spans="31:37" ht="15.75">
      <c r="AE291" s="13"/>
      <c r="AF291" s="13"/>
      <c r="AG291" s="13"/>
      <c r="AH291" s="13"/>
      <c r="AI291" s="13"/>
      <c r="AJ291" s="13"/>
      <c r="AK291" s="13"/>
    </row>
  </sheetData>
  <sheetProtection password="C1E8" sheet="1" formatCells="0" formatColumns="0" formatRows="0" insertColumns="0" insertRows="0" insertHyperlinks="0" deleteColumns="0" deleteRows="0" sort="0" autoFilter="0" pivotTables="0"/>
  <mergeCells count="31">
    <mergeCell ref="A1:T1"/>
    <mergeCell ref="A2:T2"/>
    <mergeCell ref="A3:T3"/>
    <mergeCell ref="A4:T4"/>
    <mergeCell ref="A5:T5"/>
    <mergeCell ref="D6:N6"/>
    <mergeCell ref="O6:T6"/>
    <mergeCell ref="A7:T7"/>
    <mergeCell ref="A8:T8"/>
    <mergeCell ref="H9:N9"/>
    <mergeCell ref="O9:Q9"/>
    <mergeCell ref="R9:T9"/>
    <mergeCell ref="P10:R10"/>
    <mergeCell ref="A23:T23"/>
    <mergeCell ref="A24:T24"/>
    <mergeCell ref="H25:N25"/>
    <mergeCell ref="P25:Q25"/>
    <mergeCell ref="R25:T25"/>
    <mergeCell ref="P26:R26"/>
    <mergeCell ref="A39:T39"/>
    <mergeCell ref="A40:T40"/>
    <mergeCell ref="H41:N41"/>
    <mergeCell ref="P41:Q41"/>
    <mergeCell ref="R41:T41"/>
    <mergeCell ref="P42:R42"/>
    <mergeCell ref="A50:T50"/>
    <mergeCell ref="A51:T51"/>
    <mergeCell ref="H52:N52"/>
    <mergeCell ref="P52:Q52"/>
    <mergeCell ref="R52:T52"/>
    <mergeCell ref="P53:R53"/>
  </mergeCells>
  <printOptions horizontalCentered="1"/>
  <pageMargins left="0.16" right="0.2" top="0.16" bottom="0.16" header="0.16" footer="0.16"/>
  <pageSetup horizontalDpi="600" verticalDpi="600" orientation="landscape" paperSize="9"/>
  <rowBreaks count="1" manualBreakCount="1">
    <brk id="35" max="14" man="1"/>
  </rowBreaks>
  <colBreaks count="1" manualBreakCount="1">
    <brk id="15" max="57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D54FE3"/>
    <pageSetUpPr fitToPage="1"/>
  </sheetPr>
  <dimension ref="A1:AL28"/>
  <sheetViews>
    <sheetView view="pageBreakPreview" zoomScale="110" zoomScaleSheetLayoutView="110" workbookViewId="0" topLeftCell="A1">
      <selection activeCell="V1" sqref="V1:AL16384"/>
    </sheetView>
  </sheetViews>
  <sheetFormatPr defaultColWidth="9.125" defaultRowHeight="12.75"/>
  <cols>
    <col min="1" max="1" width="5.00390625" style="5" customWidth="1"/>
    <col min="2" max="2" width="4.875" style="6" customWidth="1"/>
    <col min="3" max="3" width="36.375" style="7" customWidth="1"/>
    <col min="4" max="4" width="8.375" style="8" customWidth="1"/>
    <col min="5" max="5" width="6.00390625" style="6" customWidth="1"/>
    <col min="6" max="6" width="17.375" style="9" customWidth="1"/>
    <col min="7" max="7" width="28.25390625" style="10" customWidth="1"/>
    <col min="8" max="8" width="7.125" style="98" customWidth="1"/>
    <col min="9" max="9" width="6.00390625" style="98" customWidth="1"/>
    <col min="10" max="10" width="6.00390625" style="6" customWidth="1"/>
    <col min="11" max="12" width="6.00390625" style="6" hidden="1" customWidth="1"/>
    <col min="13" max="15" width="6.00390625" style="160" hidden="1" customWidth="1"/>
    <col min="16" max="16" width="39.625" style="7" customWidth="1"/>
    <col min="17" max="17" width="5.00390625" style="117" hidden="1" customWidth="1"/>
    <col min="18" max="19" width="5.00390625" style="7" hidden="1" customWidth="1"/>
    <col min="20" max="20" width="7.25390625" style="7" hidden="1" customWidth="1"/>
    <col min="21" max="21" width="5.625" style="161" hidden="1" customWidth="1"/>
    <col min="22" max="30" width="6.875" style="7" hidden="1" customWidth="1"/>
    <col min="31" max="31" width="7.375" style="7" hidden="1" customWidth="1"/>
    <col min="32" max="38" width="3.00390625" style="6" hidden="1" customWidth="1"/>
    <col min="39" max="16384" width="9.125" style="7" customWidth="1"/>
  </cols>
  <sheetData>
    <row r="1" spans="1:38" ht="15.75" customHeight="1">
      <c r="A1" s="16" t="s">
        <v>485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42"/>
      <c r="V1" s="185"/>
      <c r="W1" s="185"/>
      <c r="X1" s="185">
        <v>6</v>
      </c>
      <c r="Y1" s="185">
        <v>9.3</v>
      </c>
      <c r="Z1" s="185">
        <v>10</v>
      </c>
      <c r="AA1" s="185">
        <v>10.8</v>
      </c>
      <c r="AB1" s="185">
        <v>11.7</v>
      </c>
      <c r="AC1" s="185">
        <v>13.7</v>
      </c>
      <c r="AD1" s="185">
        <v>14.7</v>
      </c>
      <c r="AE1" s="198" t="s">
        <v>724</v>
      </c>
      <c r="AF1" s="55">
        <v>10</v>
      </c>
      <c r="AG1" s="55">
        <v>7</v>
      </c>
      <c r="AH1" s="55">
        <v>4</v>
      </c>
      <c r="AI1" s="55">
        <v>3</v>
      </c>
      <c r="AJ1" s="55">
        <v>2</v>
      </c>
      <c r="AK1" s="55">
        <v>1</v>
      </c>
      <c r="AL1" s="55">
        <v>0</v>
      </c>
    </row>
    <row r="2" spans="1:38" ht="13.5" customHeight="1">
      <c r="A2" s="15" t="s">
        <v>486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85"/>
      <c r="W2" s="185">
        <v>6</v>
      </c>
      <c r="X2" s="185">
        <v>8.8</v>
      </c>
      <c r="Y2" s="185">
        <v>9.4</v>
      </c>
      <c r="Z2" s="185">
        <v>10.1</v>
      </c>
      <c r="AA2" s="185">
        <v>10.9</v>
      </c>
      <c r="AB2" s="185">
        <v>11.8</v>
      </c>
      <c r="AC2" s="185"/>
      <c r="AD2" s="185">
        <v>13.8</v>
      </c>
      <c r="AE2" s="198" t="s">
        <v>725</v>
      </c>
      <c r="AF2" s="55">
        <v>1</v>
      </c>
      <c r="AG2" s="55">
        <v>2</v>
      </c>
      <c r="AH2" s="55">
        <v>3</v>
      </c>
      <c r="AI2" s="55">
        <v>4</v>
      </c>
      <c r="AJ2" s="55">
        <v>5</v>
      </c>
      <c r="AK2" s="55">
        <v>6</v>
      </c>
      <c r="AL2" s="55">
        <v>7</v>
      </c>
    </row>
    <row r="3" spans="11:38" s="1" customFormat="1" ht="16.5" customHeight="1">
      <c r="K3" s="13"/>
      <c r="U3" s="186"/>
      <c r="V3" s="187"/>
      <c r="W3" s="187">
        <v>6</v>
      </c>
      <c r="X3" s="187">
        <v>8.9</v>
      </c>
      <c r="Y3" s="187">
        <v>9.5</v>
      </c>
      <c r="Z3" s="187">
        <v>10.2</v>
      </c>
      <c r="AA3" s="187"/>
      <c r="AB3" s="187"/>
      <c r="AC3" s="187"/>
      <c r="AD3" s="187">
        <v>11</v>
      </c>
      <c r="AE3" s="198" t="s">
        <v>726</v>
      </c>
      <c r="AF3" s="13"/>
      <c r="AG3" s="13"/>
      <c r="AH3" s="13"/>
      <c r="AI3" s="13"/>
      <c r="AJ3" s="13"/>
      <c r="AK3" s="13"/>
      <c r="AL3" s="13"/>
    </row>
    <row r="4" spans="1:38" s="1" customFormat="1" ht="15.75" customHeight="1">
      <c r="A4" s="18"/>
      <c r="B4" s="13"/>
      <c r="C4" s="13"/>
      <c r="D4" s="118"/>
      <c r="E4" s="13"/>
      <c r="F4" s="19"/>
      <c r="G4" s="10"/>
      <c r="H4" s="143"/>
      <c r="I4" s="143"/>
      <c r="J4" s="13"/>
      <c r="K4" s="13"/>
      <c r="L4" s="13"/>
      <c r="M4" s="143"/>
      <c r="N4" s="143"/>
      <c r="O4" s="143"/>
      <c r="P4" s="6"/>
      <c r="Q4" s="12"/>
      <c r="U4" s="186"/>
      <c r="V4" s="185"/>
      <c r="W4" s="185"/>
      <c r="X4" s="185"/>
      <c r="Y4" s="185"/>
      <c r="Z4" s="185"/>
      <c r="AA4" s="185"/>
      <c r="AB4" s="185"/>
      <c r="AC4" s="185"/>
      <c r="AD4" s="185"/>
      <c r="AE4" s="199"/>
      <c r="AF4" s="58"/>
      <c r="AG4" s="57"/>
      <c r="AH4" s="57"/>
      <c r="AI4" s="58"/>
      <c r="AJ4" s="57"/>
      <c r="AK4" s="57"/>
      <c r="AL4" s="57"/>
    </row>
    <row r="5" spans="1:38" s="1" customFormat="1" ht="16.5" customHeight="1">
      <c r="A5" s="16" t="s">
        <v>491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55" t="s">
        <v>34</v>
      </c>
      <c r="W5" s="55" t="s">
        <v>34</v>
      </c>
      <c r="X5" s="55">
        <v>1</v>
      </c>
      <c r="Y5" s="55">
        <v>2</v>
      </c>
      <c r="Z5" s="55">
        <v>3</v>
      </c>
      <c r="AA5" s="55" t="s">
        <v>487</v>
      </c>
      <c r="AB5" s="55" t="s">
        <v>488</v>
      </c>
      <c r="AC5" s="55" t="s">
        <v>489</v>
      </c>
      <c r="AD5" s="55" t="s">
        <v>490</v>
      </c>
      <c r="AE5" s="59"/>
      <c r="AF5" s="58"/>
      <c r="AG5" s="57"/>
      <c r="AH5" s="57"/>
      <c r="AI5" s="58"/>
      <c r="AJ5" s="57"/>
      <c r="AK5" s="57"/>
      <c r="AL5" s="57"/>
    </row>
    <row r="6" spans="1:38" s="1" customFormat="1" ht="21" customHeight="1">
      <c r="A6" s="17" t="s">
        <v>539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57"/>
      <c r="W6" s="58"/>
      <c r="X6" s="57"/>
      <c r="Y6" s="57"/>
      <c r="Z6" s="57"/>
      <c r="AA6" s="57"/>
      <c r="AB6" s="57"/>
      <c r="AC6" s="57"/>
      <c r="AD6" s="57"/>
      <c r="AE6" s="59"/>
      <c r="AF6" s="57"/>
      <c r="AG6" s="57"/>
      <c r="AH6" s="57"/>
      <c r="AI6" s="57"/>
      <c r="AJ6" s="57"/>
      <c r="AK6" s="57"/>
      <c r="AL6" s="57"/>
    </row>
    <row r="7" spans="1:38" s="1" customFormat="1" ht="15.75" customHeight="1">
      <c r="A7" s="18"/>
      <c r="B7" s="13"/>
      <c r="C7" s="19" t="s">
        <v>493</v>
      </c>
      <c r="D7" s="13" t="s">
        <v>494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6" t="s">
        <v>495</v>
      </c>
      <c r="Q7" s="6"/>
      <c r="R7" s="6"/>
      <c r="S7" s="6"/>
      <c r="T7" s="6"/>
      <c r="U7" s="6"/>
      <c r="V7" s="57"/>
      <c r="W7" s="58"/>
      <c r="X7" s="57"/>
      <c r="Y7" s="57"/>
      <c r="Z7" s="58"/>
      <c r="AA7" s="57"/>
      <c r="AB7" s="57"/>
      <c r="AC7" s="58"/>
      <c r="AD7" s="57"/>
      <c r="AE7" s="57"/>
      <c r="AF7" s="58"/>
      <c r="AG7" s="57"/>
      <c r="AH7" s="57"/>
      <c r="AI7" s="58"/>
      <c r="AJ7" s="57"/>
      <c r="AK7" s="57"/>
      <c r="AL7" s="57"/>
    </row>
    <row r="8" spans="1:38" s="1" customFormat="1" ht="15.7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58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</row>
    <row r="9" spans="1:38" s="1" customFormat="1" ht="15.75" customHeight="1">
      <c r="A9" s="20" t="s">
        <v>727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58"/>
      <c r="W9" s="58"/>
      <c r="X9" s="72"/>
      <c r="Y9" s="73"/>
      <c r="Z9" s="74"/>
      <c r="AA9" s="74"/>
      <c r="AB9" s="74"/>
      <c r="AC9" s="74"/>
      <c r="AD9" s="74"/>
      <c r="AE9" s="72"/>
      <c r="AF9" s="200"/>
      <c r="AG9" s="200"/>
      <c r="AH9" s="200"/>
      <c r="AI9" s="200"/>
      <c r="AJ9" s="200"/>
      <c r="AK9" s="200"/>
      <c r="AL9" s="200"/>
    </row>
    <row r="10" spans="1:38" ht="12.75" customHeight="1">
      <c r="A10" s="39"/>
      <c r="B10" s="22"/>
      <c r="C10" s="119"/>
      <c r="D10" s="120"/>
      <c r="E10" s="39"/>
      <c r="F10" s="162"/>
      <c r="H10" s="39"/>
      <c r="I10" s="39"/>
      <c r="J10" s="39"/>
      <c r="K10" s="162"/>
      <c r="L10" s="169" t="s">
        <v>619</v>
      </c>
      <c r="M10" s="170"/>
      <c r="N10" s="170"/>
      <c r="O10" s="170"/>
      <c r="P10" s="39"/>
      <c r="Q10" s="144"/>
      <c r="R10" s="39"/>
      <c r="S10" s="39"/>
      <c r="T10" s="39"/>
      <c r="U10" s="39"/>
      <c r="V10" s="58"/>
      <c r="W10" s="58"/>
      <c r="X10" s="72"/>
      <c r="Y10" s="73"/>
      <c r="Z10" s="72"/>
      <c r="AA10" s="72"/>
      <c r="AB10" s="72"/>
      <c r="AC10" s="72"/>
      <c r="AD10" s="72"/>
      <c r="AE10" s="72"/>
      <c r="AF10" s="57"/>
      <c r="AG10" s="57"/>
      <c r="AH10" s="57"/>
      <c r="AI10" s="57"/>
      <c r="AJ10" s="57"/>
      <c r="AK10" s="57"/>
      <c r="AL10" s="57"/>
    </row>
    <row r="11" spans="1:38" s="2" customFormat="1" ht="13.5" customHeight="1">
      <c r="A11" s="21"/>
      <c r="B11" s="22"/>
      <c r="C11" s="23" t="s">
        <v>500</v>
      </c>
      <c r="D11" s="24"/>
      <c r="E11" s="25"/>
      <c r="F11" s="26"/>
      <c r="H11" s="145"/>
      <c r="I11" s="145"/>
      <c r="J11" s="145"/>
      <c r="K11" s="171"/>
      <c r="L11" s="172" t="s">
        <v>498</v>
      </c>
      <c r="M11" s="173"/>
      <c r="N11" s="173"/>
      <c r="O11" s="173"/>
      <c r="P11" s="39"/>
      <c r="Q11" s="146" t="s">
        <v>529</v>
      </c>
      <c r="R11" s="146"/>
      <c r="S11" s="147" t="s">
        <v>728</v>
      </c>
      <c r="T11" s="147"/>
      <c r="U11" s="147"/>
      <c r="V11" s="60"/>
      <c r="W11" s="72"/>
      <c r="X11" s="72"/>
      <c r="Y11" s="73"/>
      <c r="Z11" s="75"/>
      <c r="AA11" s="75"/>
      <c r="AB11" s="75"/>
      <c r="AC11" s="75"/>
      <c r="AD11" s="75"/>
      <c r="AE11" s="75"/>
      <c r="AF11" s="86"/>
      <c r="AG11" s="86"/>
      <c r="AH11" s="86"/>
      <c r="AI11" s="86"/>
      <c r="AJ11" s="86"/>
      <c r="AK11" s="86"/>
      <c r="AL11" s="86"/>
    </row>
    <row r="12" spans="1:38" s="3" customFormat="1" ht="24.75" customHeight="1">
      <c r="A12" s="123" t="s">
        <v>505</v>
      </c>
      <c r="B12" s="123" t="s">
        <v>506</v>
      </c>
      <c r="C12" s="123" t="s">
        <v>2</v>
      </c>
      <c r="D12" s="124" t="s">
        <v>3</v>
      </c>
      <c r="E12" s="123" t="s">
        <v>4</v>
      </c>
      <c r="F12" s="123" t="s">
        <v>5</v>
      </c>
      <c r="G12" s="125" t="s">
        <v>6</v>
      </c>
      <c r="H12" s="148" t="s">
        <v>507</v>
      </c>
      <c r="I12" s="174" t="s">
        <v>508</v>
      </c>
      <c r="J12" s="175" t="s">
        <v>509</v>
      </c>
      <c r="K12" s="175"/>
      <c r="L12" s="175" t="s">
        <v>510</v>
      </c>
      <c r="M12" s="148" t="s">
        <v>511</v>
      </c>
      <c r="N12" s="148" t="s">
        <v>512</v>
      </c>
      <c r="O12" s="148" t="s">
        <v>513</v>
      </c>
      <c r="P12" s="176" t="s">
        <v>7</v>
      </c>
      <c r="Q12" s="188" t="s">
        <v>514</v>
      </c>
      <c r="R12" s="188"/>
      <c r="S12" s="188"/>
      <c r="T12" s="189" t="s">
        <v>515</v>
      </c>
      <c r="U12" s="190"/>
      <c r="V12" s="105"/>
      <c r="W12" s="191"/>
      <c r="X12" s="191"/>
      <c r="Y12" s="201"/>
      <c r="AE12" s="191"/>
      <c r="AF12" s="202"/>
      <c r="AG12" s="202"/>
      <c r="AH12" s="202"/>
      <c r="AI12" s="202"/>
      <c r="AJ12" s="202"/>
      <c r="AK12" s="202"/>
      <c r="AL12" s="202"/>
    </row>
    <row r="13" spans="1:38" s="76" customFormat="1" ht="24.75" customHeight="1">
      <c r="A13" s="163"/>
      <c r="B13" s="163"/>
      <c r="C13" s="164" t="s">
        <v>548</v>
      </c>
      <c r="D13" s="165"/>
      <c r="E13" s="163"/>
      <c r="F13" s="163"/>
      <c r="G13" s="166"/>
      <c r="H13" s="167"/>
      <c r="I13" s="177"/>
      <c r="J13" s="178"/>
      <c r="K13" s="178"/>
      <c r="L13" s="178"/>
      <c r="M13" s="167"/>
      <c r="N13" s="167"/>
      <c r="O13" s="167"/>
      <c r="P13" s="179"/>
      <c r="Q13" s="192"/>
      <c r="R13" s="192"/>
      <c r="S13" s="192"/>
      <c r="T13" s="178"/>
      <c r="U13" s="193"/>
      <c r="V13" s="105"/>
      <c r="W13" s="112"/>
      <c r="X13" s="112"/>
      <c r="Y13" s="113"/>
      <c r="AE13" s="112"/>
      <c r="AF13" s="203"/>
      <c r="AG13" s="203"/>
      <c r="AH13" s="203"/>
      <c r="AI13" s="203"/>
      <c r="AJ13" s="203"/>
      <c r="AK13" s="203"/>
      <c r="AL13" s="203"/>
    </row>
    <row r="14" spans="1:38" s="115" customFormat="1" ht="15" customHeight="1">
      <c r="A14" s="133">
        <v>1</v>
      </c>
      <c r="B14" s="133">
        <v>475</v>
      </c>
      <c r="C14" s="134" t="str">
        <f>VLOOKUP(B14,'Уч дев'!$A$3:$G$527,2,FALSE)</f>
        <v>Бабошкина Татьяна</v>
      </c>
      <c r="D14" s="135">
        <f>VLOOKUP(B14,'Уч дев'!$A$3:$G$527,3,FALSE)</f>
        <v>1998</v>
      </c>
      <c r="E14" s="136" t="str">
        <f>VLOOKUP(B14,'Уч дев'!$A$3:$G$527,4,FALSE)</f>
        <v>КМС</v>
      </c>
      <c r="F14" s="134" t="str">
        <f>VLOOKUP(B14,'Уч дев'!$A$3:$G$527,5,FALSE)</f>
        <v>Мордовия</v>
      </c>
      <c r="G14" s="138" t="str">
        <f>VLOOKUP(B14,'Уч дев'!$A$3:$G$527,6,FALSE)</f>
        <v>МГУ им.Н.П.Огарева</v>
      </c>
      <c r="H14" s="158">
        <f>M14</f>
        <v>8.9</v>
      </c>
      <c r="I14" s="158">
        <f>N14</f>
        <v>8.8</v>
      </c>
      <c r="J14" s="180">
        <f>LOOKUP(O14,$V$1:$AD$1,$V$5:$AD$5)</f>
        <v>1</v>
      </c>
      <c r="K14" s="181">
        <f>VLOOKUP(B14,'Уч дев'!$A$3:$I$527,8,FALSE)</f>
        <v>0</v>
      </c>
      <c r="L14" s="180"/>
      <c r="M14" s="182">
        <v>8.9</v>
      </c>
      <c r="N14" s="182">
        <v>8.8</v>
      </c>
      <c r="O14" s="183">
        <f>SMALL(M14:N14,1)+0</f>
        <v>8.8</v>
      </c>
      <c r="P14" s="184" t="str">
        <f>VLOOKUP(B14,'Уч дев'!$A$3:$G$527,7,FALSE)</f>
        <v>Разовы В.Н, Л. И</v>
      </c>
      <c r="Q14" s="159"/>
      <c r="R14" s="72"/>
      <c r="S14" s="72"/>
      <c r="T14" s="72"/>
      <c r="U14" s="194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57"/>
      <c r="AG14" s="57"/>
      <c r="AH14" s="57"/>
      <c r="AI14" s="57"/>
      <c r="AJ14" s="57"/>
      <c r="AK14" s="57"/>
      <c r="AL14" s="57"/>
    </row>
    <row r="15" spans="1:38" s="115" customFormat="1" ht="20.25" customHeight="1">
      <c r="A15" s="133"/>
      <c r="B15" s="133"/>
      <c r="C15" s="168" t="s">
        <v>729</v>
      </c>
      <c r="D15" s="135"/>
      <c r="E15" s="136"/>
      <c r="F15" s="134"/>
      <c r="G15" s="138"/>
      <c r="H15" s="158"/>
      <c r="I15" s="158"/>
      <c r="J15" s="180"/>
      <c r="K15" s="181"/>
      <c r="L15" s="180"/>
      <c r="M15" s="182"/>
      <c r="N15" s="182"/>
      <c r="O15" s="183"/>
      <c r="P15" s="184"/>
      <c r="Q15" s="159"/>
      <c r="R15" s="72"/>
      <c r="S15" s="72"/>
      <c r="T15" s="72"/>
      <c r="U15" s="194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57"/>
      <c r="AG15" s="57"/>
      <c r="AH15" s="57"/>
      <c r="AI15" s="57"/>
      <c r="AJ15" s="57"/>
      <c r="AK15" s="57"/>
      <c r="AL15" s="57"/>
    </row>
    <row r="16" spans="1:38" s="115" customFormat="1" ht="15" customHeight="1">
      <c r="A16" s="133">
        <v>1</v>
      </c>
      <c r="B16" s="133">
        <v>107</v>
      </c>
      <c r="C16" s="134" t="str">
        <f>VLOOKUP(B16,'Уч дев'!$A$3:$G$527,2,FALSE)</f>
        <v>Герасимова Александра</v>
      </c>
      <c r="D16" s="135">
        <f>VLOOKUP(B16,'Уч дев'!$A$3:$G$527,3,FALSE)</f>
        <v>2000</v>
      </c>
      <c r="E16" s="136" t="str">
        <f>VLOOKUP(B16,'Уч дев'!$A$3:$G$527,4,FALSE)</f>
        <v>КМС</v>
      </c>
      <c r="F16" s="134" t="str">
        <f>VLOOKUP(B16,'Уч дев'!$A$3:$G$527,5,FALSE)</f>
        <v>Саратовская</v>
      </c>
      <c r="G16" s="138" t="str">
        <f>VLOOKUP(B16,'Уч дев'!$A$3:$G$527,6,FALSE)</f>
        <v>СШОР-6</v>
      </c>
      <c r="H16" s="158">
        <f>M16</f>
        <v>9</v>
      </c>
      <c r="I16" s="158">
        <f>N16</f>
        <v>9.1</v>
      </c>
      <c r="J16" s="180">
        <f>LOOKUP(O16,$V$1:$AD$1,$V$5:$AD$5)</f>
        <v>1</v>
      </c>
      <c r="K16" s="181">
        <f>VLOOKUP(B16,'Уч дев'!$A$3:$I$527,8,FALSE)</f>
        <v>0</v>
      </c>
      <c r="L16" s="180"/>
      <c r="M16" s="182">
        <v>9</v>
      </c>
      <c r="N16" s="182">
        <v>9.1</v>
      </c>
      <c r="O16" s="183">
        <f>SMALL(M16:N16,1)+0</f>
        <v>9</v>
      </c>
      <c r="P16" s="184" t="str">
        <f>VLOOKUP(B16,'Уч дев'!$A$3:$G$527,7,FALSE)</f>
        <v>Грековы Г.А., В.В.</v>
      </c>
      <c r="Q16" s="195"/>
      <c r="R16" s="196"/>
      <c r="S16" s="133"/>
      <c r="T16" s="196"/>
      <c r="U16" s="197"/>
      <c r="W16" s="72"/>
      <c r="Y16" s="73"/>
      <c r="AF16" s="204"/>
      <c r="AG16" s="204"/>
      <c r="AH16" s="204"/>
      <c r="AI16" s="204"/>
      <c r="AJ16" s="204"/>
      <c r="AK16" s="204"/>
      <c r="AL16" s="204"/>
    </row>
    <row r="17" spans="1:38" s="115" customFormat="1" ht="15" customHeight="1">
      <c r="A17" s="133">
        <v>2</v>
      </c>
      <c r="B17" s="133">
        <v>82</v>
      </c>
      <c r="C17" s="134" t="str">
        <f>VLOOKUP(B17,'Уч дев'!$A$3:$G$527,2,FALSE)</f>
        <v>Логвиненко Екатерина</v>
      </c>
      <c r="D17" s="135">
        <f>VLOOKUP(B17,'Уч дев'!$A$3:$G$527,3,FALSE)</f>
        <v>2001</v>
      </c>
      <c r="E17" s="136" t="str">
        <f>VLOOKUP(B17,'Уч дев'!$A$3:$G$527,4,FALSE)</f>
        <v>1</v>
      </c>
      <c r="F17" s="134" t="str">
        <f>VLOOKUP(B17,'Уч дев'!$A$3:$G$527,5,FALSE)</f>
        <v>Саратовская</v>
      </c>
      <c r="G17" s="138" t="str">
        <f>VLOOKUP(B17,'Уч дев'!$A$3:$G$527,6,FALSE)</f>
        <v>ДЮСШ Энгельс</v>
      </c>
      <c r="H17" s="158">
        <f>M17</f>
        <v>9.3</v>
      </c>
      <c r="I17" s="158">
        <f>N17</f>
        <v>9.4</v>
      </c>
      <c r="J17" s="180">
        <f>LOOKUP(O17,$V$1:$AD$1,$V$5:$AD$5)</f>
        <v>2</v>
      </c>
      <c r="K17" s="181">
        <f>VLOOKUP(B17,'Уч дев'!$A$3:$I$527,8,FALSE)</f>
        <v>0</v>
      </c>
      <c r="L17" s="180"/>
      <c r="M17" s="182">
        <v>9.3</v>
      </c>
      <c r="N17" s="182">
        <v>9.4</v>
      </c>
      <c r="O17" s="183">
        <f>SMALL(M17:N17,1)+0</f>
        <v>9.3</v>
      </c>
      <c r="P17" s="184" t="str">
        <f>VLOOKUP(B17,'Уч дев'!$A$3:$G$527,7,FALSE)</f>
        <v>Бабушкина О.И.</v>
      </c>
      <c r="Q17" s="159"/>
      <c r="R17" s="133"/>
      <c r="S17" s="72"/>
      <c r="T17" s="72"/>
      <c r="U17" s="194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57"/>
      <c r="AG17" s="57"/>
      <c r="AH17" s="57"/>
      <c r="AI17" s="57"/>
      <c r="AJ17" s="57"/>
      <c r="AK17" s="57"/>
      <c r="AL17" s="57"/>
    </row>
    <row r="18" spans="1:38" s="72" customFormat="1" ht="21" customHeight="1">
      <c r="A18" s="81"/>
      <c r="B18" s="133"/>
      <c r="C18" s="168" t="s">
        <v>730</v>
      </c>
      <c r="D18" s="135"/>
      <c r="E18" s="136"/>
      <c r="F18" s="134"/>
      <c r="G18" s="138"/>
      <c r="H18" s="158"/>
      <c r="I18" s="158"/>
      <c r="J18" s="180"/>
      <c r="K18" s="180"/>
      <c r="L18" s="180"/>
      <c r="M18" s="182"/>
      <c r="N18" s="182"/>
      <c r="O18" s="183"/>
      <c r="P18" s="184"/>
      <c r="Q18" s="159"/>
      <c r="U18" s="194"/>
      <c r="AF18" s="57"/>
      <c r="AG18" s="57"/>
      <c r="AH18" s="57"/>
      <c r="AI18" s="57"/>
      <c r="AJ18" s="57"/>
      <c r="AK18" s="57"/>
      <c r="AL18" s="57"/>
    </row>
    <row r="19" spans="1:38" s="72" customFormat="1" ht="15">
      <c r="A19" s="81">
        <v>1</v>
      </c>
      <c r="B19" s="133">
        <v>323</v>
      </c>
      <c r="C19" s="134" t="str">
        <f>VLOOKUP(B19,'Уч дев'!$A$3:$G$527,2,FALSE)</f>
        <v>Лежукова Софья</v>
      </c>
      <c r="D19" s="135">
        <f>VLOOKUP(B19,'Уч дев'!$A$3:$G$527,3,FALSE)</f>
        <v>2002</v>
      </c>
      <c r="E19" s="136"/>
      <c r="F19" s="134" t="str">
        <f>VLOOKUP(B19,'Уч дев'!$A$3:$G$527,5,FALSE)</f>
        <v>Тульская</v>
      </c>
      <c r="G19" s="138" t="str">
        <f>VLOOKUP(B19,'Уч дев'!$A$3:$G$527,6,FALSE)</f>
        <v>СШОР л/а,ДЮСШ Алексин</v>
      </c>
      <c r="H19" s="158">
        <f aca="true" t="shared" si="0" ref="H19:I23">M19</f>
        <v>9</v>
      </c>
      <c r="I19" s="158">
        <f t="shared" si="0"/>
        <v>8.7</v>
      </c>
      <c r="J19" s="180" t="s">
        <v>34</v>
      </c>
      <c r="K19" s="181">
        <f>VLOOKUP(B19,'Уч дев'!$A$3:$I$527,8,FALSE)</f>
        <v>0</v>
      </c>
      <c r="L19" s="180"/>
      <c r="M19" s="182">
        <v>9</v>
      </c>
      <c r="N19" s="182">
        <v>8.7</v>
      </c>
      <c r="O19" s="183">
        <f>SMALL(M19:N19,1)+0</f>
        <v>8.7</v>
      </c>
      <c r="P19" s="184" t="str">
        <f>VLOOKUP(B19,'Уч дев'!$A$3:$G$527,7,FALSE)</f>
        <v>Ковтун Н.Н.,Муругова Н.С.</v>
      </c>
      <c r="Q19" s="159"/>
      <c r="U19" s="194"/>
      <c r="AF19" s="57"/>
      <c r="AG19" s="57"/>
      <c r="AH19" s="57"/>
      <c r="AI19" s="57"/>
      <c r="AJ19" s="57"/>
      <c r="AK19" s="57"/>
      <c r="AL19" s="57"/>
    </row>
    <row r="20" spans="1:38" s="72" customFormat="1" ht="15">
      <c r="A20" s="81">
        <v>2</v>
      </c>
      <c r="B20" s="133">
        <v>665</v>
      </c>
      <c r="C20" s="134" t="str">
        <f>VLOOKUP(B20,'Уч дев'!$A$3:$G$527,2,FALSE)</f>
        <v>Тюсенко Мария</v>
      </c>
      <c r="D20" s="135">
        <f>VLOOKUP(B20,'Уч дев'!$A$3:$G$527,3,FALSE)</f>
        <v>2002</v>
      </c>
      <c r="E20" s="136"/>
      <c r="F20" s="134" t="str">
        <f>VLOOKUP(B20,'Уч дев'!$A$3:$G$527,5,FALSE)</f>
        <v>Пензенская</v>
      </c>
      <c r="G20" s="138" t="str">
        <f>VLOOKUP(B20,'Уч дев'!$A$3:$G$527,6,FALSE)</f>
        <v>КСШОР</v>
      </c>
      <c r="H20" s="158">
        <f t="shared" si="0"/>
        <v>9.3</v>
      </c>
      <c r="I20" s="158">
        <f t="shared" si="0"/>
        <v>8.9</v>
      </c>
      <c r="J20" s="180">
        <f>LOOKUP(O20,$V$1:$AD$1,$V$5:$AD$5)</f>
        <v>1</v>
      </c>
      <c r="K20" s="181">
        <f>VLOOKUP(B20,'Уч дев'!$A$3:$I$527,8,FALSE)</f>
        <v>0</v>
      </c>
      <c r="L20" s="180"/>
      <c r="M20" s="182">
        <v>9.3</v>
      </c>
      <c r="N20" s="182">
        <v>8.9</v>
      </c>
      <c r="O20" s="183">
        <f>SMALL(M20:N20,1)+0</f>
        <v>8.9</v>
      </c>
      <c r="P20" s="184" t="str">
        <f>VLOOKUP(B20,'Уч дев'!$A$3:$G$527,7,FALSE)</f>
        <v>Невокшанов Б.В.,Дубоносова С.В.</v>
      </c>
      <c r="Q20" s="159"/>
      <c r="U20" s="194"/>
      <c r="AF20" s="57"/>
      <c r="AG20" s="57"/>
      <c r="AH20" s="57"/>
      <c r="AI20" s="57"/>
      <c r="AJ20" s="57"/>
      <c r="AK20" s="57"/>
      <c r="AL20" s="57"/>
    </row>
    <row r="21" spans="1:38" s="72" customFormat="1" ht="15">
      <c r="A21" s="81">
        <v>3</v>
      </c>
      <c r="B21" s="133">
        <v>421</v>
      </c>
      <c r="C21" s="134" t="str">
        <f>VLOOKUP(B21,'Уч дев'!$A$3:$G$527,2,FALSE)</f>
        <v>Гайкова Елизавета</v>
      </c>
      <c r="D21" s="135">
        <f>VLOOKUP(B21,'Уч дев'!$A$3:$G$527,3,FALSE)</f>
        <v>2003</v>
      </c>
      <c r="E21" s="136"/>
      <c r="F21" s="134" t="str">
        <f>VLOOKUP(B21,'Уч дев'!$A$3:$G$527,5,FALSE)</f>
        <v>Тамбовская</v>
      </c>
      <c r="G21" s="138" t="str">
        <f>VLOOKUP(B21,'Уч дев'!$A$3:$G$527,6,FALSE)</f>
        <v>ДЮСШ-2 Котовск</v>
      </c>
      <c r="H21" s="158">
        <f t="shared" si="0"/>
        <v>9.9</v>
      </c>
      <c r="I21" s="158">
        <f t="shared" si="0"/>
        <v>9.2</v>
      </c>
      <c r="J21" s="180">
        <f>LOOKUP(O21,$V$1:$AD$1,$V$5:$AD$5)</f>
        <v>1</v>
      </c>
      <c r="K21" s="181">
        <f>VLOOKUP(B21,'Уч дев'!$A$3:$I$527,8,FALSE)</f>
        <v>0</v>
      </c>
      <c r="L21" s="180"/>
      <c r="M21" s="182">
        <v>9.9</v>
      </c>
      <c r="N21" s="182">
        <v>9.2</v>
      </c>
      <c r="O21" s="183">
        <f>SMALL(M21:N21,1)+0</f>
        <v>9.2</v>
      </c>
      <c r="P21" s="184" t="str">
        <f>VLOOKUP(B21,'Уч дев'!$A$3:$G$527,7,FALSE)</f>
        <v>Мельникова Е.В.</v>
      </c>
      <c r="Q21" s="159"/>
      <c r="U21" s="194"/>
      <c r="AF21" s="57"/>
      <c r="AG21" s="57"/>
      <c r="AH21" s="57"/>
      <c r="AI21" s="57"/>
      <c r="AJ21" s="57"/>
      <c r="AK21" s="57"/>
      <c r="AL21" s="57"/>
    </row>
    <row r="22" spans="1:38" s="72" customFormat="1" ht="15">
      <c r="A22" s="81">
        <v>4</v>
      </c>
      <c r="B22" s="133">
        <v>423</v>
      </c>
      <c r="C22" s="134" t="str">
        <f>VLOOKUP(B22,'Уч дев'!$A$3:$G$527,2,FALSE)</f>
        <v>Правдивцева Алина</v>
      </c>
      <c r="D22" s="135">
        <f>VLOOKUP(B22,'Уч дев'!$A$3:$G$527,3,FALSE)</f>
        <v>2002</v>
      </c>
      <c r="E22" s="136"/>
      <c r="F22" s="134" t="str">
        <f>VLOOKUP(B22,'Уч дев'!$A$3:$G$527,5,FALSE)</f>
        <v>Тамбовская</v>
      </c>
      <c r="G22" s="138" t="str">
        <f>VLOOKUP(B22,'Уч дев'!$A$3:$G$527,6,FALSE)</f>
        <v>ДЮСШ-2 Котовск</v>
      </c>
      <c r="H22" s="158">
        <f t="shared" si="0"/>
        <v>9.5</v>
      </c>
      <c r="I22" s="158" t="str">
        <f t="shared" si="0"/>
        <v>н.я</v>
      </c>
      <c r="J22" s="180">
        <f>LOOKUP(O22,$V$1:$AD$1,$V$5:$AD$5)</f>
        <v>2</v>
      </c>
      <c r="K22" s="181">
        <f>VLOOKUP(B22,'Уч дев'!$A$3:$I$527,8,FALSE)</f>
        <v>0</v>
      </c>
      <c r="L22" s="180"/>
      <c r="M22" s="182">
        <v>9.5</v>
      </c>
      <c r="N22" s="182" t="s">
        <v>526</v>
      </c>
      <c r="O22" s="183">
        <f>SMALL(M22:N22,1)+0</f>
        <v>9.5</v>
      </c>
      <c r="P22" s="184" t="str">
        <f>VLOOKUP(B22,'Уч дев'!$A$3:$G$527,7,FALSE)</f>
        <v>Мельникова Е.В.</v>
      </c>
      <c r="Q22" s="159"/>
      <c r="U22" s="194"/>
      <c r="AF22" s="57"/>
      <c r="AG22" s="57"/>
      <c r="AH22" s="57"/>
      <c r="AI22" s="57"/>
      <c r="AJ22" s="57"/>
      <c r="AK22" s="57"/>
      <c r="AL22" s="57"/>
    </row>
    <row r="23" spans="1:38" s="72" customFormat="1" ht="15">
      <c r="A23" s="81">
        <v>5</v>
      </c>
      <c r="B23" s="133">
        <v>81</v>
      </c>
      <c r="C23" s="134" t="str">
        <f>VLOOKUP(B23,'Уч дев'!$A$3:$G$527,2,FALSE)</f>
        <v>Пантеева Оксана </v>
      </c>
      <c r="D23" s="135">
        <f>VLOOKUP(B23,'Уч дев'!$A$3:$G$527,3,FALSE)</f>
        <v>2002</v>
      </c>
      <c r="E23" s="136"/>
      <c r="F23" s="134" t="str">
        <f>VLOOKUP(B23,'Уч дев'!$A$3:$G$527,5,FALSE)</f>
        <v>Саратовская</v>
      </c>
      <c r="G23" s="138" t="str">
        <f>VLOOKUP(B23,'Уч дев'!$A$3:$G$527,6,FALSE)</f>
        <v>ДЮСШ Энгельс</v>
      </c>
      <c r="H23" s="158">
        <f t="shared" si="0"/>
        <v>10.1</v>
      </c>
      <c r="I23" s="158" t="str">
        <f t="shared" si="0"/>
        <v>н.я</v>
      </c>
      <c r="J23" s="180">
        <f>LOOKUP(O23,$V$1:$AD$1,$V$5:$AD$5)</f>
        <v>3</v>
      </c>
      <c r="K23" s="181">
        <f>VLOOKUP(B23,'Уч дев'!$A$3:$I$527,8,FALSE)</f>
        <v>0</v>
      </c>
      <c r="L23" s="180"/>
      <c r="M23" s="182">
        <v>10.1</v>
      </c>
      <c r="N23" s="182" t="s">
        <v>526</v>
      </c>
      <c r="O23" s="183">
        <f>SMALL(M23:N23,1)+0</f>
        <v>10.1</v>
      </c>
      <c r="P23" s="184" t="str">
        <f>VLOOKUP(B23,'Уч дев'!$A$3:$G$527,7,FALSE)</f>
        <v>Кудашкина З.К.</v>
      </c>
      <c r="Q23" s="159"/>
      <c r="U23" s="194"/>
      <c r="AF23" s="57"/>
      <c r="AG23" s="57"/>
      <c r="AH23" s="57"/>
      <c r="AI23" s="57"/>
      <c r="AJ23" s="57"/>
      <c r="AK23" s="57"/>
      <c r="AL23" s="57"/>
    </row>
    <row r="24" spans="1:38" s="72" customFormat="1" ht="22.5" customHeight="1">
      <c r="A24" s="81"/>
      <c r="B24" s="133"/>
      <c r="C24" s="168" t="s">
        <v>731</v>
      </c>
      <c r="D24" s="135"/>
      <c r="E24" s="136"/>
      <c r="F24" s="134"/>
      <c r="G24" s="138"/>
      <c r="H24" s="158"/>
      <c r="I24" s="158"/>
      <c r="J24" s="180"/>
      <c r="K24" s="180"/>
      <c r="L24" s="180"/>
      <c r="M24" s="182"/>
      <c r="N24" s="182"/>
      <c r="O24" s="183"/>
      <c r="P24" s="184"/>
      <c r="Q24" s="159"/>
      <c r="U24" s="194"/>
      <c r="AF24" s="57"/>
      <c r="AG24" s="57"/>
      <c r="AH24" s="57"/>
      <c r="AI24" s="57"/>
      <c r="AJ24" s="57"/>
      <c r="AK24" s="57"/>
      <c r="AL24" s="57"/>
    </row>
    <row r="25" spans="1:38" s="72" customFormat="1" ht="15">
      <c r="A25" s="81">
        <v>1</v>
      </c>
      <c r="B25" s="133">
        <v>83</v>
      </c>
      <c r="C25" s="134" t="str">
        <f>VLOOKUP(B25,'Уч дев'!$A$3:$G$527,2,FALSE)</f>
        <v>Костоглод Анастасия</v>
      </c>
      <c r="D25" s="135">
        <f>VLOOKUP(B25,'Уч дев'!$A$3:$G$527,3,FALSE)</f>
        <v>2005</v>
      </c>
      <c r="E25" s="136"/>
      <c r="F25" s="134" t="str">
        <f>VLOOKUP(B25,'Уч дев'!$A$3:$G$527,5,FALSE)</f>
        <v>Саратовская</v>
      </c>
      <c r="G25" s="138" t="str">
        <f>VLOOKUP(B25,'Уч дев'!$A$3:$G$527,6,FALSE)</f>
        <v>ДЮСШ Энгельс</v>
      </c>
      <c r="H25" s="158">
        <f>M25</f>
        <v>9.7</v>
      </c>
      <c r="I25" s="158">
        <f>N25</f>
        <v>9.2</v>
      </c>
      <c r="J25" s="180">
        <f>LOOKUP(O25,$V$1:$AD$1,$V$5:$AD$5)</f>
        <v>1</v>
      </c>
      <c r="K25" s="181">
        <f>VLOOKUP(B25,'Уч дев'!$A$3:$I$527,8,FALSE)</f>
        <v>0</v>
      </c>
      <c r="L25" s="180"/>
      <c r="M25" s="182">
        <v>9.7</v>
      </c>
      <c r="N25" s="182">
        <v>9.2</v>
      </c>
      <c r="O25" s="183">
        <f>SMALL(M25:N25,1)+0</f>
        <v>9.2</v>
      </c>
      <c r="P25" s="184" t="str">
        <f>VLOOKUP(B25,'Уч дев'!$A$3:$G$527,7,FALSE)</f>
        <v>Бабушкина О.И.</v>
      </c>
      <c r="Q25" s="159"/>
      <c r="U25" s="194"/>
      <c r="AF25" s="57"/>
      <c r="AG25" s="57"/>
      <c r="AH25" s="57"/>
      <c r="AI25" s="57"/>
      <c r="AJ25" s="57"/>
      <c r="AK25" s="57"/>
      <c r="AL25" s="57"/>
    </row>
    <row r="26" spans="1:38" s="72" customFormat="1" ht="15">
      <c r="A26" s="81">
        <v>2</v>
      </c>
      <c r="B26" s="133">
        <v>518</v>
      </c>
      <c r="C26" s="134" t="str">
        <f>VLOOKUP(B26,'Уч дев'!$A$3:$G$527,2,FALSE)</f>
        <v>Меденко Дарья</v>
      </c>
      <c r="D26" s="135">
        <f>VLOOKUP(B26,'Уч дев'!$A$3:$G$527,3,FALSE)</f>
        <v>2004</v>
      </c>
      <c r="E26" s="136"/>
      <c r="F26" s="134" t="str">
        <f>VLOOKUP(B26,'Уч дев'!$A$3:$G$527,5,FALSE)</f>
        <v>Самарская</v>
      </c>
      <c r="G26" s="138" t="str">
        <f>VLOOKUP(B26,'Уч дев'!$A$3:$G$527,6,FALSE)</f>
        <v>СШОР</v>
      </c>
      <c r="H26" s="158">
        <f>M26</f>
        <v>8.9</v>
      </c>
      <c r="I26" s="158">
        <f>N26</f>
        <v>9.4</v>
      </c>
      <c r="J26" s="180">
        <f>LOOKUP(O26,$V$1:$AD$1,$V$5:$AD$5)</f>
        <v>1</v>
      </c>
      <c r="K26" s="181">
        <f>VLOOKUP(B26,'Уч дев'!$A$3:$I$527,8,FALSE)</f>
        <v>0</v>
      </c>
      <c r="L26" s="180"/>
      <c r="M26" s="182">
        <v>8.9</v>
      </c>
      <c r="N26" s="182">
        <v>9.4</v>
      </c>
      <c r="O26" s="183">
        <f>SMALL(M26:N26,1)+0</f>
        <v>8.9</v>
      </c>
      <c r="P26" s="184" t="str">
        <f>VLOOKUP(B26,'Уч дев'!$A$3:$G$527,7,FALSE)</f>
        <v>Полубояров О.Ю, Полубояров В.О</v>
      </c>
      <c r="Q26" s="159"/>
      <c r="U26" s="194"/>
      <c r="AF26" s="57"/>
      <c r="AG26" s="57"/>
      <c r="AH26" s="57"/>
      <c r="AI26" s="57"/>
      <c r="AJ26" s="57"/>
      <c r="AK26" s="57"/>
      <c r="AL26" s="57"/>
    </row>
    <row r="27" spans="13:15" ht="12.75">
      <c r="M27" s="98"/>
      <c r="N27" s="98"/>
      <c r="O27" s="98"/>
    </row>
    <row r="28" spans="13:15" ht="12.75">
      <c r="M28" s="98"/>
      <c r="N28" s="98"/>
      <c r="O28" s="98"/>
    </row>
    <row r="29" ht="12.75"/>
    <row r="30" ht="12.75"/>
    <row r="31" ht="12.75"/>
    <row r="32" ht="12.75"/>
    <row r="33" ht="12.75"/>
  </sheetData>
  <sheetProtection password="C1E8" sheet="1" formatCells="0" formatColumns="0" formatRows="0" insertColumns="0" insertRows="0" insertHyperlinks="0" deleteColumns="0" deleteRows="0" sort="0" autoFilter="0" pivotTables="0"/>
  <mergeCells count="11">
    <mergeCell ref="A1:U1"/>
    <mergeCell ref="A2:U2"/>
    <mergeCell ref="A5:U5"/>
    <mergeCell ref="A6:U6"/>
    <mergeCell ref="D7:O7"/>
    <mergeCell ref="P7:U7"/>
    <mergeCell ref="A8:U8"/>
    <mergeCell ref="A9:U9"/>
    <mergeCell ref="Q11:R11"/>
    <mergeCell ref="S11:U11"/>
    <mergeCell ref="Q12:S12"/>
  </mergeCells>
  <printOptions horizontalCentered="1"/>
  <pageMargins left="0.16" right="0.2" top="0.16" bottom="0.16" header="0.16" footer="0.16"/>
  <pageSetup fitToHeight="1" fitToWidth="1" horizontalDpi="600" verticalDpi="600" orientation="landscape" paperSize="9" scale="8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наталия</cp:lastModifiedBy>
  <cp:lastPrinted>2018-12-17T07:33:14Z</cp:lastPrinted>
  <dcterms:created xsi:type="dcterms:W3CDTF">2012-01-29T11:02:14Z</dcterms:created>
  <dcterms:modified xsi:type="dcterms:W3CDTF">2018-12-17T13:51:48Z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1049-10.2.0.7587</vt:lpwstr>
  </property>
</Properties>
</file>